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、人事管理工作\4、教职工招聘、选聘、调配办理工作\1、招聘材料\2025年度招聘相关材料\1、在编人员招聘\10、笔试成绩发布公告及查分公告\1、笔试成绩发布公告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Sheet1!$B$1:$F$339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9" i="1" l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<sst xmlns="http://schemas.openxmlformats.org/spreadsheetml/2006/main" count="318" uniqueCount="7">
  <si>
    <t>序号</t>
  </si>
  <si>
    <t>职位代码</t>
  </si>
  <si>
    <t>准考证号</t>
  </si>
  <si>
    <t>基础知识</t>
  </si>
  <si>
    <t>教育综合知识</t>
  </si>
  <si>
    <t>合成成绩</t>
  </si>
  <si>
    <r>
      <rPr>
        <sz val="11"/>
        <color theme="1"/>
        <rFont val="宋体"/>
        <charset val="134"/>
      </rPr>
      <t>缺考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</si>
</sst>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abSelected="1" zoomScale="130" zoomScaleNormal="130" workbookViewId="0">
      <selection activeCell="F4" sqref="F4"/>
    </sheetView>
  </sheetViews>
  <sheetFormatPr defaultColWidth="9" defaultRowHeight="13.5" x14ac:dyDescent="0.15"/>
  <cols>
    <col min="1" max="1" width="7.5" style="1" customWidth="1"/>
    <col min="2" max="2" width="12" customWidth="1"/>
    <col min="3" max="3" width="16" customWidth="1"/>
    <col min="4" max="4" width="11.75" customWidth="1"/>
    <col min="5" max="5" width="15.25" customWidth="1"/>
    <col min="6" max="6" width="13.375" customWidth="1"/>
  </cols>
  <sheetData>
    <row r="1" spans="1:6" ht="18.9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x14ac:dyDescent="0.15">
      <c r="A2" s="3">
        <v>1</v>
      </c>
      <c r="B2" s="4" t="str">
        <f t="shared" ref="B2:B14" si="0">"202504001"</f>
        <v>202504001</v>
      </c>
      <c r="C2" s="4" t="str">
        <f>"2025021406"</f>
        <v>2025021406</v>
      </c>
      <c r="D2" s="3">
        <v>68.650000000000006</v>
      </c>
      <c r="E2" s="3">
        <v>76.900000000000006</v>
      </c>
      <c r="F2" s="5">
        <v>72.78</v>
      </c>
    </row>
    <row r="3" spans="1:6" ht="15" x14ac:dyDescent="0.15">
      <c r="A3" s="3">
        <v>2</v>
      </c>
      <c r="B3" s="4" t="str">
        <f t="shared" si="0"/>
        <v>202504001</v>
      </c>
      <c r="C3" s="4" t="str">
        <f>"2025021410"</f>
        <v>2025021410</v>
      </c>
      <c r="D3" s="3">
        <v>70.63</v>
      </c>
      <c r="E3" s="3">
        <v>65.5</v>
      </c>
      <c r="F3" s="5">
        <v>68.069999999999993</v>
      </c>
    </row>
    <row r="4" spans="1:6" ht="15" x14ac:dyDescent="0.15">
      <c r="A4" s="3">
        <v>3</v>
      </c>
      <c r="B4" s="4" t="str">
        <f t="shared" si="0"/>
        <v>202504001</v>
      </c>
      <c r="C4" s="4" t="str">
        <f>"2025021411"</f>
        <v>2025021411</v>
      </c>
      <c r="D4" s="3">
        <v>63.76</v>
      </c>
      <c r="E4" s="3">
        <v>70</v>
      </c>
      <c r="F4" s="5">
        <v>66.88</v>
      </c>
    </row>
    <row r="5" spans="1:6" ht="15" x14ac:dyDescent="0.15">
      <c r="A5" s="3">
        <v>4</v>
      </c>
      <c r="B5" s="4" t="str">
        <f t="shared" si="0"/>
        <v>202504001</v>
      </c>
      <c r="C5" s="4" t="str">
        <f>"2025021403"</f>
        <v>2025021403</v>
      </c>
      <c r="D5" s="3">
        <v>64.989999999999995</v>
      </c>
      <c r="E5" s="3">
        <v>65.900000000000006</v>
      </c>
      <c r="F5" s="5">
        <v>65.45</v>
      </c>
    </row>
    <row r="6" spans="1:6" ht="15" x14ac:dyDescent="0.15">
      <c r="A6" s="3">
        <v>5</v>
      </c>
      <c r="B6" s="4" t="str">
        <f t="shared" si="0"/>
        <v>202504001</v>
      </c>
      <c r="C6" s="4" t="str">
        <f>"2025021402"</f>
        <v>2025021402</v>
      </c>
      <c r="D6" s="3">
        <v>63.17</v>
      </c>
      <c r="E6" s="3">
        <v>64.5</v>
      </c>
      <c r="F6" s="5">
        <v>63.84</v>
      </c>
    </row>
    <row r="7" spans="1:6" ht="15" x14ac:dyDescent="0.15">
      <c r="A7" s="3">
        <v>6</v>
      </c>
      <c r="B7" s="4" t="str">
        <f t="shared" si="0"/>
        <v>202504001</v>
      </c>
      <c r="C7" s="4" t="str">
        <f>"2025021405"</f>
        <v>2025021405</v>
      </c>
      <c r="D7" s="3">
        <v>62.9</v>
      </c>
      <c r="E7" s="3">
        <v>64.3</v>
      </c>
      <c r="F7" s="5">
        <v>63.6</v>
      </c>
    </row>
    <row r="8" spans="1:6" ht="15" x14ac:dyDescent="0.15">
      <c r="A8" s="3">
        <v>7</v>
      </c>
      <c r="B8" s="4" t="str">
        <f t="shared" si="0"/>
        <v>202504001</v>
      </c>
      <c r="C8" s="4" t="str">
        <f>"2025021401"</f>
        <v>2025021401</v>
      </c>
      <c r="D8" s="3">
        <v>63.7</v>
      </c>
      <c r="E8" s="3">
        <v>60.7</v>
      </c>
      <c r="F8" s="5">
        <v>62.2</v>
      </c>
    </row>
    <row r="9" spans="1:6" ht="15" x14ac:dyDescent="0.15">
      <c r="A9" s="3">
        <v>8</v>
      </c>
      <c r="B9" s="4" t="str">
        <f t="shared" si="0"/>
        <v>202504001</v>
      </c>
      <c r="C9" s="4" t="str">
        <f>"2025021404"</f>
        <v>2025021404</v>
      </c>
      <c r="D9" s="3">
        <v>56.59</v>
      </c>
      <c r="E9" s="3">
        <v>54</v>
      </c>
      <c r="F9" s="5">
        <v>55.3</v>
      </c>
    </row>
    <row r="10" spans="1:6" ht="15" x14ac:dyDescent="0.15">
      <c r="A10" s="3">
        <v>9</v>
      </c>
      <c r="B10" s="4" t="str">
        <f t="shared" si="0"/>
        <v>202504001</v>
      </c>
      <c r="C10" s="4" t="str">
        <f>"2025021407"</f>
        <v>2025021407</v>
      </c>
      <c r="D10" s="4" t="s">
        <v>6</v>
      </c>
      <c r="E10" s="4" t="s">
        <v>6</v>
      </c>
      <c r="F10" s="6" t="s">
        <v>6</v>
      </c>
    </row>
    <row r="11" spans="1:6" ht="15" x14ac:dyDescent="0.15">
      <c r="A11" s="3">
        <v>10</v>
      </c>
      <c r="B11" s="4" t="str">
        <f t="shared" si="0"/>
        <v>202504001</v>
      </c>
      <c r="C11" s="4" t="str">
        <f>"2025021408"</f>
        <v>2025021408</v>
      </c>
      <c r="D11" s="4" t="s">
        <v>6</v>
      </c>
      <c r="E11" s="4" t="s">
        <v>6</v>
      </c>
      <c r="F11" s="6" t="s">
        <v>6</v>
      </c>
    </row>
    <row r="12" spans="1:6" ht="15" x14ac:dyDescent="0.15">
      <c r="A12" s="3">
        <v>11</v>
      </c>
      <c r="B12" s="4" t="str">
        <f t="shared" si="0"/>
        <v>202504001</v>
      </c>
      <c r="C12" s="4" t="str">
        <f>"2025021409"</f>
        <v>2025021409</v>
      </c>
      <c r="D12" s="4" t="s">
        <v>6</v>
      </c>
      <c r="E12" s="4" t="s">
        <v>6</v>
      </c>
      <c r="F12" s="6" t="s">
        <v>6</v>
      </c>
    </row>
    <row r="13" spans="1:6" ht="15" x14ac:dyDescent="0.15">
      <c r="A13" s="3">
        <v>12</v>
      </c>
      <c r="B13" s="4" t="str">
        <f t="shared" si="0"/>
        <v>202504001</v>
      </c>
      <c r="C13" s="4" t="str">
        <f>"2025021412"</f>
        <v>2025021412</v>
      </c>
      <c r="D13" s="4" t="s">
        <v>6</v>
      </c>
      <c r="E13" s="4" t="s">
        <v>6</v>
      </c>
      <c r="F13" s="6" t="s">
        <v>6</v>
      </c>
    </row>
    <row r="14" spans="1:6" ht="15" x14ac:dyDescent="0.15">
      <c r="A14" s="3">
        <v>13</v>
      </c>
      <c r="B14" s="4" t="str">
        <f t="shared" si="0"/>
        <v>202504001</v>
      </c>
      <c r="C14" s="4" t="str">
        <f>"2025021413"</f>
        <v>2025021413</v>
      </c>
      <c r="D14" s="4" t="s">
        <v>6</v>
      </c>
      <c r="E14" s="4" t="s">
        <v>6</v>
      </c>
      <c r="F14" s="6" t="s">
        <v>6</v>
      </c>
    </row>
    <row r="15" spans="1:6" ht="15" x14ac:dyDescent="0.15">
      <c r="A15" s="3">
        <v>14</v>
      </c>
      <c r="B15" s="4" t="str">
        <f t="shared" ref="B15:B23" si="1">"202504002"</f>
        <v>202504002</v>
      </c>
      <c r="C15" s="4" t="str">
        <f>"2025021416"</f>
        <v>2025021416</v>
      </c>
      <c r="D15" s="3">
        <v>76.760000000000005</v>
      </c>
      <c r="E15" s="3">
        <v>75.8</v>
      </c>
      <c r="F15" s="5">
        <v>76.28</v>
      </c>
    </row>
    <row r="16" spans="1:6" ht="15" x14ac:dyDescent="0.15">
      <c r="A16" s="3">
        <v>15</v>
      </c>
      <c r="B16" s="4" t="str">
        <f t="shared" si="1"/>
        <v>202504002</v>
      </c>
      <c r="C16" s="4" t="str">
        <f>"2025021419"</f>
        <v>2025021419</v>
      </c>
      <c r="D16" s="3">
        <v>73.55</v>
      </c>
      <c r="E16" s="3">
        <v>76.599999999999994</v>
      </c>
      <c r="F16" s="5">
        <v>75.08</v>
      </c>
    </row>
    <row r="17" spans="1:6" ht="15" x14ac:dyDescent="0.15">
      <c r="A17" s="3">
        <v>16</v>
      </c>
      <c r="B17" s="4" t="str">
        <f t="shared" si="1"/>
        <v>202504002</v>
      </c>
      <c r="C17" s="4" t="str">
        <f>"2025021418"</f>
        <v>2025021418</v>
      </c>
      <c r="D17" s="3">
        <v>72.86</v>
      </c>
      <c r="E17" s="3">
        <v>74.3</v>
      </c>
      <c r="F17" s="5">
        <v>73.58</v>
      </c>
    </row>
    <row r="18" spans="1:6" ht="15" x14ac:dyDescent="0.15">
      <c r="A18" s="3">
        <v>17</v>
      </c>
      <c r="B18" s="4" t="str">
        <f t="shared" si="1"/>
        <v>202504002</v>
      </c>
      <c r="C18" s="4" t="str">
        <f>"2025021414"</f>
        <v>2025021414</v>
      </c>
      <c r="D18" s="3">
        <v>72.55</v>
      </c>
      <c r="E18" s="3">
        <v>73.400000000000006</v>
      </c>
      <c r="F18" s="5">
        <v>72.98</v>
      </c>
    </row>
    <row r="19" spans="1:6" ht="15" x14ac:dyDescent="0.15">
      <c r="A19" s="3">
        <v>18</v>
      </c>
      <c r="B19" s="4" t="str">
        <f t="shared" si="1"/>
        <v>202504002</v>
      </c>
      <c r="C19" s="4" t="str">
        <f>"2025021415"</f>
        <v>2025021415</v>
      </c>
      <c r="D19" s="3">
        <v>77.959999999999994</v>
      </c>
      <c r="E19" s="3">
        <v>65.400000000000006</v>
      </c>
      <c r="F19" s="5">
        <v>71.680000000000007</v>
      </c>
    </row>
    <row r="20" spans="1:6" ht="15" x14ac:dyDescent="0.15">
      <c r="A20" s="3">
        <v>19</v>
      </c>
      <c r="B20" s="4" t="str">
        <f t="shared" si="1"/>
        <v>202504002</v>
      </c>
      <c r="C20" s="4" t="str">
        <f>"2025021420"</f>
        <v>2025021420</v>
      </c>
      <c r="D20" s="3">
        <v>70.42</v>
      </c>
      <c r="E20" s="3">
        <v>70.400000000000006</v>
      </c>
      <c r="F20" s="5">
        <v>70.41</v>
      </c>
    </row>
    <row r="21" spans="1:6" ht="15" x14ac:dyDescent="0.15">
      <c r="A21" s="3">
        <v>20</v>
      </c>
      <c r="B21" s="4" t="str">
        <f t="shared" si="1"/>
        <v>202504002</v>
      </c>
      <c r="C21" s="4" t="str">
        <f>"2025021422"</f>
        <v>2025021422</v>
      </c>
      <c r="D21" s="3">
        <v>67.41</v>
      </c>
      <c r="E21" s="3">
        <v>64.8</v>
      </c>
      <c r="F21" s="5">
        <v>66.11</v>
      </c>
    </row>
    <row r="22" spans="1:6" ht="15" x14ac:dyDescent="0.15">
      <c r="A22" s="3">
        <v>21</v>
      </c>
      <c r="B22" s="4" t="str">
        <f t="shared" si="1"/>
        <v>202504002</v>
      </c>
      <c r="C22" s="4" t="str">
        <f>"2025021417"</f>
        <v>2025021417</v>
      </c>
      <c r="D22" s="4" t="s">
        <v>6</v>
      </c>
      <c r="E22" s="4" t="s">
        <v>6</v>
      </c>
      <c r="F22" s="6" t="s">
        <v>6</v>
      </c>
    </row>
    <row r="23" spans="1:6" ht="15" x14ac:dyDescent="0.15">
      <c r="A23" s="3">
        <v>22</v>
      </c>
      <c r="B23" s="4" t="str">
        <f t="shared" si="1"/>
        <v>202504002</v>
      </c>
      <c r="C23" s="4" t="str">
        <f>"2025021421"</f>
        <v>2025021421</v>
      </c>
      <c r="D23" s="4" t="s">
        <v>6</v>
      </c>
      <c r="E23" s="4" t="s">
        <v>6</v>
      </c>
      <c r="F23" s="6" t="s">
        <v>6</v>
      </c>
    </row>
    <row r="24" spans="1:6" ht="15" x14ac:dyDescent="0.15">
      <c r="A24" s="3">
        <v>23</v>
      </c>
      <c r="B24" s="4" t="str">
        <f t="shared" ref="B24:B87" si="2">"202505003"</f>
        <v>202505003</v>
      </c>
      <c r="C24" s="4" t="str">
        <f>"2025022226"</f>
        <v>2025022226</v>
      </c>
      <c r="D24" s="3">
        <v>78.87</v>
      </c>
      <c r="E24" s="3">
        <v>83.7</v>
      </c>
      <c r="F24" s="5">
        <v>81.290000000000006</v>
      </c>
    </row>
    <row r="25" spans="1:6" ht="15" x14ac:dyDescent="0.15">
      <c r="A25" s="3">
        <v>24</v>
      </c>
      <c r="B25" s="4" t="str">
        <f t="shared" si="2"/>
        <v>202505003</v>
      </c>
      <c r="C25" s="4" t="str">
        <f>"2025022206"</f>
        <v>2025022206</v>
      </c>
      <c r="D25" s="3">
        <v>77.239999999999995</v>
      </c>
      <c r="E25" s="3">
        <v>78</v>
      </c>
      <c r="F25" s="5">
        <v>77.62</v>
      </c>
    </row>
    <row r="26" spans="1:6" ht="15" x14ac:dyDescent="0.15">
      <c r="A26" s="3">
        <v>25</v>
      </c>
      <c r="B26" s="4" t="str">
        <f t="shared" si="2"/>
        <v>202505003</v>
      </c>
      <c r="C26" s="4" t="str">
        <f>"2025022317"</f>
        <v>2025022317</v>
      </c>
      <c r="D26" s="3">
        <v>77.55</v>
      </c>
      <c r="E26" s="3">
        <v>74</v>
      </c>
      <c r="F26" s="5">
        <v>75.78</v>
      </c>
    </row>
    <row r="27" spans="1:6" ht="15" x14ac:dyDescent="0.15">
      <c r="A27" s="3">
        <v>26</v>
      </c>
      <c r="B27" s="4" t="str">
        <f t="shared" si="2"/>
        <v>202505003</v>
      </c>
      <c r="C27" s="4" t="str">
        <f>"2025022219"</f>
        <v>2025022219</v>
      </c>
      <c r="D27" s="3">
        <v>75.930000000000007</v>
      </c>
      <c r="E27" s="3">
        <v>75.400000000000006</v>
      </c>
      <c r="F27" s="5">
        <v>75.67</v>
      </c>
    </row>
    <row r="28" spans="1:6" ht="15" x14ac:dyDescent="0.15">
      <c r="A28" s="3">
        <v>27</v>
      </c>
      <c r="B28" s="4" t="str">
        <f t="shared" si="2"/>
        <v>202505003</v>
      </c>
      <c r="C28" s="4" t="str">
        <f>"2025021917"</f>
        <v>2025021917</v>
      </c>
      <c r="D28" s="3">
        <v>74.930000000000007</v>
      </c>
      <c r="E28" s="3">
        <v>76.3</v>
      </c>
      <c r="F28" s="5">
        <v>75.62</v>
      </c>
    </row>
    <row r="29" spans="1:6" ht="15" x14ac:dyDescent="0.15">
      <c r="A29" s="3">
        <v>28</v>
      </c>
      <c r="B29" s="4" t="str">
        <f t="shared" si="2"/>
        <v>202505003</v>
      </c>
      <c r="C29" s="4" t="str">
        <f>"2025022409"</f>
        <v>2025022409</v>
      </c>
      <c r="D29" s="3">
        <v>70.959999999999994</v>
      </c>
      <c r="E29" s="3">
        <v>79.5</v>
      </c>
      <c r="F29" s="5">
        <v>75.23</v>
      </c>
    </row>
    <row r="30" spans="1:6" ht="15" x14ac:dyDescent="0.15">
      <c r="A30" s="3">
        <v>29</v>
      </c>
      <c r="B30" s="4" t="str">
        <f t="shared" si="2"/>
        <v>202505003</v>
      </c>
      <c r="C30" s="4" t="str">
        <f>"2025022321"</f>
        <v>2025022321</v>
      </c>
      <c r="D30" s="3">
        <v>75</v>
      </c>
      <c r="E30" s="3">
        <v>75.2</v>
      </c>
      <c r="F30" s="5">
        <v>75.099999999999994</v>
      </c>
    </row>
    <row r="31" spans="1:6" ht="15" x14ac:dyDescent="0.15">
      <c r="A31" s="3">
        <v>30</v>
      </c>
      <c r="B31" s="4" t="str">
        <f t="shared" si="2"/>
        <v>202505003</v>
      </c>
      <c r="C31" s="4" t="str">
        <f>"2025022406"</f>
        <v>2025022406</v>
      </c>
      <c r="D31" s="3">
        <v>77.28</v>
      </c>
      <c r="E31" s="3">
        <v>72.7</v>
      </c>
      <c r="F31" s="5">
        <v>74.989999999999995</v>
      </c>
    </row>
    <row r="32" spans="1:6" ht="15" x14ac:dyDescent="0.15">
      <c r="A32" s="3">
        <v>31</v>
      </c>
      <c r="B32" s="4" t="str">
        <f t="shared" si="2"/>
        <v>202505003</v>
      </c>
      <c r="C32" s="4" t="str">
        <f>"2025021802"</f>
        <v>2025021802</v>
      </c>
      <c r="D32" s="3">
        <v>77.86</v>
      </c>
      <c r="E32" s="3">
        <v>72</v>
      </c>
      <c r="F32" s="5">
        <v>74.930000000000007</v>
      </c>
    </row>
    <row r="33" spans="1:6" ht="15" x14ac:dyDescent="0.15">
      <c r="A33" s="3">
        <v>32</v>
      </c>
      <c r="B33" s="4" t="str">
        <f t="shared" si="2"/>
        <v>202505003</v>
      </c>
      <c r="C33" s="4" t="str">
        <f>"2025021715"</f>
        <v>2025021715</v>
      </c>
      <c r="D33" s="3">
        <v>76.349999999999994</v>
      </c>
      <c r="E33" s="3">
        <v>73.2</v>
      </c>
      <c r="F33" s="5">
        <v>74.78</v>
      </c>
    </row>
    <row r="34" spans="1:6" ht="15" x14ac:dyDescent="0.15">
      <c r="A34" s="3">
        <v>33</v>
      </c>
      <c r="B34" s="4" t="str">
        <f t="shared" si="2"/>
        <v>202505003</v>
      </c>
      <c r="C34" s="4" t="str">
        <f>"2025022324"</f>
        <v>2025022324</v>
      </c>
      <c r="D34" s="3">
        <v>74.66</v>
      </c>
      <c r="E34" s="3">
        <v>74.599999999999994</v>
      </c>
      <c r="F34" s="5">
        <v>74.63</v>
      </c>
    </row>
    <row r="35" spans="1:6" ht="15" x14ac:dyDescent="0.15">
      <c r="A35" s="3">
        <v>34</v>
      </c>
      <c r="B35" s="4" t="str">
        <f t="shared" si="2"/>
        <v>202505003</v>
      </c>
      <c r="C35" s="4" t="str">
        <f>"2025021906"</f>
        <v>2025021906</v>
      </c>
      <c r="D35" s="3">
        <v>67.010000000000005</v>
      </c>
      <c r="E35" s="3">
        <v>82</v>
      </c>
      <c r="F35" s="5">
        <v>74.510000000000005</v>
      </c>
    </row>
    <row r="36" spans="1:6" ht="15" x14ac:dyDescent="0.15">
      <c r="A36" s="3">
        <v>35</v>
      </c>
      <c r="B36" s="4" t="str">
        <f t="shared" si="2"/>
        <v>202505003</v>
      </c>
      <c r="C36" s="4" t="str">
        <f>"2025022029"</f>
        <v>2025022029</v>
      </c>
      <c r="D36" s="3">
        <v>78.239999999999995</v>
      </c>
      <c r="E36" s="3">
        <v>70.400000000000006</v>
      </c>
      <c r="F36" s="5">
        <v>74.319999999999993</v>
      </c>
    </row>
    <row r="37" spans="1:6" ht="15" x14ac:dyDescent="0.15">
      <c r="A37" s="3">
        <v>36</v>
      </c>
      <c r="B37" s="4" t="str">
        <f t="shared" si="2"/>
        <v>202505003</v>
      </c>
      <c r="C37" s="4" t="str">
        <f>"2025021913"</f>
        <v>2025021913</v>
      </c>
      <c r="D37" s="3">
        <v>74.650000000000006</v>
      </c>
      <c r="E37" s="3">
        <v>73.8</v>
      </c>
      <c r="F37" s="5">
        <v>74.23</v>
      </c>
    </row>
    <row r="38" spans="1:6" ht="15" x14ac:dyDescent="0.15">
      <c r="A38" s="3">
        <v>37</v>
      </c>
      <c r="B38" s="4" t="str">
        <f t="shared" si="2"/>
        <v>202505003</v>
      </c>
      <c r="C38" s="4" t="str">
        <f>"2025021924"</f>
        <v>2025021924</v>
      </c>
      <c r="D38" s="3">
        <v>76.959999999999994</v>
      </c>
      <c r="E38" s="3">
        <v>71.5</v>
      </c>
      <c r="F38" s="5">
        <v>74.23</v>
      </c>
    </row>
    <row r="39" spans="1:6" ht="15" x14ac:dyDescent="0.15">
      <c r="A39" s="3">
        <v>38</v>
      </c>
      <c r="B39" s="4" t="str">
        <f t="shared" si="2"/>
        <v>202505003</v>
      </c>
      <c r="C39" s="4" t="str">
        <f>"2025021828"</f>
        <v>2025021828</v>
      </c>
      <c r="D39" s="3">
        <v>70.180000000000007</v>
      </c>
      <c r="E39" s="3">
        <v>78.2</v>
      </c>
      <c r="F39" s="5">
        <v>74.19</v>
      </c>
    </row>
    <row r="40" spans="1:6" ht="15" x14ac:dyDescent="0.15">
      <c r="A40" s="3">
        <v>39</v>
      </c>
      <c r="B40" s="4" t="str">
        <f t="shared" si="2"/>
        <v>202505003</v>
      </c>
      <c r="C40" s="4" t="str">
        <f>"2025022421"</f>
        <v>2025022421</v>
      </c>
      <c r="D40" s="3">
        <v>73.17</v>
      </c>
      <c r="E40" s="3">
        <v>74.8</v>
      </c>
      <c r="F40" s="5">
        <v>73.989999999999995</v>
      </c>
    </row>
    <row r="41" spans="1:6" ht="15" x14ac:dyDescent="0.15">
      <c r="A41" s="3">
        <v>40</v>
      </c>
      <c r="B41" s="4" t="str">
        <f t="shared" si="2"/>
        <v>202505003</v>
      </c>
      <c r="C41" s="4" t="str">
        <f>"2025022426"</f>
        <v>2025022426</v>
      </c>
      <c r="D41" s="3">
        <v>74.650000000000006</v>
      </c>
      <c r="E41" s="3">
        <v>73.2</v>
      </c>
      <c r="F41" s="5">
        <v>73.930000000000007</v>
      </c>
    </row>
    <row r="42" spans="1:6" ht="15" x14ac:dyDescent="0.15">
      <c r="A42" s="3">
        <v>41</v>
      </c>
      <c r="B42" s="4" t="str">
        <f t="shared" si="2"/>
        <v>202505003</v>
      </c>
      <c r="C42" s="4" t="str">
        <f>"2025021726"</f>
        <v>2025021726</v>
      </c>
      <c r="D42" s="3">
        <v>71</v>
      </c>
      <c r="E42" s="3">
        <v>76.7</v>
      </c>
      <c r="F42" s="5">
        <v>73.849999999999994</v>
      </c>
    </row>
    <row r="43" spans="1:6" ht="15" x14ac:dyDescent="0.15">
      <c r="A43" s="3">
        <v>42</v>
      </c>
      <c r="B43" s="4" t="str">
        <f t="shared" si="2"/>
        <v>202505003</v>
      </c>
      <c r="C43" s="4" t="str">
        <f>"2025022404"</f>
        <v>2025022404</v>
      </c>
      <c r="D43" s="3">
        <v>73.040000000000006</v>
      </c>
      <c r="E43" s="3">
        <v>74.099999999999994</v>
      </c>
      <c r="F43" s="5">
        <v>73.569999999999993</v>
      </c>
    </row>
    <row r="44" spans="1:6" ht="15" x14ac:dyDescent="0.15">
      <c r="A44" s="3">
        <v>43</v>
      </c>
      <c r="B44" s="4" t="str">
        <f t="shared" si="2"/>
        <v>202505003</v>
      </c>
      <c r="C44" s="4" t="str">
        <f>"2025022118"</f>
        <v>2025022118</v>
      </c>
      <c r="D44" s="3">
        <v>68.17</v>
      </c>
      <c r="E44" s="3">
        <v>78.5</v>
      </c>
      <c r="F44" s="5">
        <v>73.34</v>
      </c>
    </row>
    <row r="45" spans="1:6" ht="15" x14ac:dyDescent="0.15">
      <c r="A45" s="3">
        <v>44</v>
      </c>
      <c r="B45" s="4" t="str">
        <f t="shared" si="2"/>
        <v>202505003</v>
      </c>
      <c r="C45" s="4" t="str">
        <f>"2025022414"</f>
        <v>2025022414</v>
      </c>
      <c r="D45" s="3">
        <v>72.25</v>
      </c>
      <c r="E45" s="3">
        <v>74.400000000000006</v>
      </c>
      <c r="F45" s="5">
        <v>73.33</v>
      </c>
    </row>
    <row r="46" spans="1:6" ht="15" x14ac:dyDescent="0.15">
      <c r="A46" s="3">
        <v>45</v>
      </c>
      <c r="B46" s="4" t="str">
        <f t="shared" si="2"/>
        <v>202505003</v>
      </c>
      <c r="C46" s="4" t="str">
        <f>"2025022501"</f>
        <v>2025022501</v>
      </c>
      <c r="D46" s="3">
        <v>72.14</v>
      </c>
      <c r="E46" s="3">
        <v>74.400000000000006</v>
      </c>
      <c r="F46" s="5">
        <v>73.27</v>
      </c>
    </row>
    <row r="47" spans="1:6" ht="15" x14ac:dyDescent="0.15">
      <c r="A47" s="3">
        <v>46</v>
      </c>
      <c r="B47" s="4" t="str">
        <f t="shared" si="2"/>
        <v>202505003</v>
      </c>
      <c r="C47" s="4" t="str">
        <f>"2025021623"</f>
        <v>2025021623</v>
      </c>
      <c r="D47" s="3">
        <v>70.52</v>
      </c>
      <c r="E47" s="3">
        <v>76</v>
      </c>
      <c r="F47" s="5">
        <v>73.260000000000005</v>
      </c>
    </row>
    <row r="48" spans="1:6" ht="15" x14ac:dyDescent="0.15">
      <c r="A48" s="3">
        <v>47</v>
      </c>
      <c r="B48" s="4" t="str">
        <f t="shared" si="2"/>
        <v>202505003</v>
      </c>
      <c r="C48" s="4" t="str">
        <f>"2025021515"</f>
        <v>2025021515</v>
      </c>
      <c r="D48" s="3">
        <v>70.09</v>
      </c>
      <c r="E48" s="3">
        <v>76.3</v>
      </c>
      <c r="F48" s="5">
        <v>73.2</v>
      </c>
    </row>
    <row r="49" spans="1:6" ht="15" x14ac:dyDescent="0.15">
      <c r="A49" s="3">
        <v>48</v>
      </c>
      <c r="B49" s="4" t="str">
        <f t="shared" si="2"/>
        <v>202505003</v>
      </c>
      <c r="C49" s="4" t="str">
        <f>"2025022415"</f>
        <v>2025022415</v>
      </c>
      <c r="D49" s="3">
        <v>71.58</v>
      </c>
      <c r="E49" s="3">
        <v>74.3</v>
      </c>
      <c r="F49" s="5">
        <v>72.94</v>
      </c>
    </row>
    <row r="50" spans="1:6" ht="15" x14ac:dyDescent="0.15">
      <c r="A50" s="3">
        <v>49</v>
      </c>
      <c r="B50" s="4" t="str">
        <f t="shared" si="2"/>
        <v>202505003</v>
      </c>
      <c r="C50" s="4" t="str">
        <f>"2025022104"</f>
        <v>2025022104</v>
      </c>
      <c r="D50" s="3">
        <v>75.45</v>
      </c>
      <c r="E50" s="3">
        <v>70.400000000000006</v>
      </c>
      <c r="F50" s="5">
        <v>72.930000000000007</v>
      </c>
    </row>
    <row r="51" spans="1:6" ht="15" x14ac:dyDescent="0.15">
      <c r="A51" s="3">
        <v>50</v>
      </c>
      <c r="B51" s="4" t="str">
        <f t="shared" si="2"/>
        <v>202505003</v>
      </c>
      <c r="C51" s="4" t="str">
        <f>"2025021616"</f>
        <v>2025021616</v>
      </c>
      <c r="D51" s="3">
        <v>73.17</v>
      </c>
      <c r="E51" s="3">
        <v>72.400000000000006</v>
      </c>
      <c r="F51" s="5">
        <v>72.790000000000006</v>
      </c>
    </row>
    <row r="52" spans="1:6" ht="15" x14ac:dyDescent="0.15">
      <c r="A52" s="3">
        <v>51</v>
      </c>
      <c r="B52" s="4" t="str">
        <f t="shared" si="2"/>
        <v>202505003</v>
      </c>
      <c r="C52" s="4" t="str">
        <f>"2025022230"</f>
        <v>2025022230</v>
      </c>
      <c r="D52" s="3">
        <v>71.62</v>
      </c>
      <c r="E52" s="3">
        <v>73.7</v>
      </c>
      <c r="F52" s="5">
        <v>72.66</v>
      </c>
    </row>
    <row r="53" spans="1:6" ht="15" x14ac:dyDescent="0.15">
      <c r="A53" s="3">
        <v>52</v>
      </c>
      <c r="B53" s="4" t="str">
        <f t="shared" si="2"/>
        <v>202505003</v>
      </c>
      <c r="C53" s="4" t="str">
        <f>"2025021827"</f>
        <v>2025021827</v>
      </c>
      <c r="D53" s="3">
        <v>74.47</v>
      </c>
      <c r="E53" s="3">
        <v>70.8</v>
      </c>
      <c r="F53" s="5">
        <v>72.64</v>
      </c>
    </row>
    <row r="54" spans="1:6" ht="15" x14ac:dyDescent="0.15">
      <c r="A54" s="3">
        <v>53</v>
      </c>
      <c r="B54" s="4" t="str">
        <f t="shared" si="2"/>
        <v>202505003</v>
      </c>
      <c r="C54" s="4" t="str">
        <f>"2025021521"</f>
        <v>2025021521</v>
      </c>
      <c r="D54" s="3">
        <v>73.040000000000006</v>
      </c>
      <c r="E54" s="3">
        <v>72.099999999999994</v>
      </c>
      <c r="F54" s="5">
        <v>72.569999999999993</v>
      </c>
    </row>
    <row r="55" spans="1:6" ht="15" x14ac:dyDescent="0.15">
      <c r="A55" s="3">
        <v>54</v>
      </c>
      <c r="B55" s="4" t="str">
        <f t="shared" si="2"/>
        <v>202505003</v>
      </c>
      <c r="C55" s="4" t="str">
        <f>"2025021704"</f>
        <v>2025021704</v>
      </c>
      <c r="D55" s="3">
        <v>68.790000000000006</v>
      </c>
      <c r="E55" s="3">
        <v>76.3</v>
      </c>
      <c r="F55" s="5">
        <v>72.55</v>
      </c>
    </row>
    <row r="56" spans="1:6" ht="15" x14ac:dyDescent="0.15">
      <c r="A56" s="3">
        <v>55</v>
      </c>
      <c r="B56" s="4" t="str">
        <f t="shared" si="2"/>
        <v>202505003</v>
      </c>
      <c r="C56" s="4" t="str">
        <f>"2025021908"</f>
        <v>2025021908</v>
      </c>
      <c r="D56" s="3">
        <v>64.78</v>
      </c>
      <c r="E56" s="3">
        <v>80.2</v>
      </c>
      <c r="F56" s="5">
        <v>72.489999999999995</v>
      </c>
    </row>
    <row r="57" spans="1:6" ht="15" x14ac:dyDescent="0.15">
      <c r="A57" s="3">
        <v>56</v>
      </c>
      <c r="B57" s="4" t="str">
        <f t="shared" si="2"/>
        <v>202505003</v>
      </c>
      <c r="C57" s="4" t="str">
        <f>"2025022014"</f>
        <v>2025022014</v>
      </c>
      <c r="D57" s="3">
        <v>71.86</v>
      </c>
      <c r="E57" s="3">
        <v>73</v>
      </c>
      <c r="F57" s="5">
        <v>72.430000000000007</v>
      </c>
    </row>
    <row r="58" spans="1:6" ht="15" x14ac:dyDescent="0.15">
      <c r="A58" s="3">
        <v>57</v>
      </c>
      <c r="B58" s="4" t="str">
        <f t="shared" si="2"/>
        <v>202505003</v>
      </c>
      <c r="C58" s="4" t="str">
        <f>"2025022322"</f>
        <v>2025022322</v>
      </c>
      <c r="D58" s="3">
        <v>72.349999999999994</v>
      </c>
      <c r="E58" s="3">
        <v>72.099999999999994</v>
      </c>
      <c r="F58" s="5">
        <v>72.23</v>
      </c>
    </row>
    <row r="59" spans="1:6" ht="15" x14ac:dyDescent="0.15">
      <c r="A59" s="3">
        <v>58</v>
      </c>
      <c r="B59" s="4" t="str">
        <f t="shared" si="2"/>
        <v>202505003</v>
      </c>
      <c r="C59" s="4" t="str">
        <f>"2025022309"</f>
        <v>2025022309</v>
      </c>
      <c r="D59" s="3">
        <v>68.680000000000007</v>
      </c>
      <c r="E59" s="3">
        <v>75.400000000000006</v>
      </c>
      <c r="F59" s="5">
        <v>72.040000000000006</v>
      </c>
    </row>
    <row r="60" spans="1:6" ht="15" x14ac:dyDescent="0.15">
      <c r="A60" s="3">
        <v>59</v>
      </c>
      <c r="B60" s="4" t="str">
        <f t="shared" si="2"/>
        <v>202505003</v>
      </c>
      <c r="C60" s="4" t="str">
        <f>"2025021523"</f>
        <v>2025021523</v>
      </c>
      <c r="D60" s="3">
        <v>72.86</v>
      </c>
      <c r="E60" s="3">
        <v>71.099999999999994</v>
      </c>
      <c r="F60" s="5">
        <v>71.98</v>
      </c>
    </row>
    <row r="61" spans="1:6" ht="15" x14ac:dyDescent="0.15">
      <c r="A61" s="3">
        <v>60</v>
      </c>
      <c r="B61" s="4" t="str">
        <f t="shared" si="2"/>
        <v>202505003</v>
      </c>
      <c r="C61" s="4" t="str">
        <f>"2025022408"</f>
        <v>2025022408</v>
      </c>
      <c r="D61" s="3">
        <v>72.489999999999995</v>
      </c>
      <c r="E61" s="3">
        <v>71.3</v>
      </c>
      <c r="F61" s="5">
        <v>71.900000000000006</v>
      </c>
    </row>
    <row r="62" spans="1:6" ht="15" x14ac:dyDescent="0.15">
      <c r="A62" s="3">
        <v>61</v>
      </c>
      <c r="B62" s="4" t="str">
        <f t="shared" si="2"/>
        <v>202505003</v>
      </c>
      <c r="C62" s="4" t="str">
        <f>"2025022006"</f>
        <v>2025022006</v>
      </c>
      <c r="D62" s="3">
        <v>67.25</v>
      </c>
      <c r="E62" s="3">
        <v>76.400000000000006</v>
      </c>
      <c r="F62" s="5">
        <v>71.83</v>
      </c>
    </row>
    <row r="63" spans="1:6" ht="15" x14ac:dyDescent="0.15">
      <c r="A63" s="3">
        <v>62</v>
      </c>
      <c r="B63" s="4" t="str">
        <f t="shared" si="2"/>
        <v>202505003</v>
      </c>
      <c r="C63" s="4" t="str">
        <f>"2025022302"</f>
        <v>2025022302</v>
      </c>
      <c r="D63" s="3">
        <v>72.34</v>
      </c>
      <c r="E63" s="3">
        <v>71.2</v>
      </c>
      <c r="F63" s="5">
        <v>71.77</v>
      </c>
    </row>
    <row r="64" spans="1:6" ht="15" x14ac:dyDescent="0.15">
      <c r="A64" s="3">
        <v>63</v>
      </c>
      <c r="B64" s="4" t="str">
        <f t="shared" si="2"/>
        <v>202505003</v>
      </c>
      <c r="C64" s="4" t="str">
        <f>"2025022012"</f>
        <v>2025022012</v>
      </c>
      <c r="D64" s="3">
        <v>72.680000000000007</v>
      </c>
      <c r="E64" s="3">
        <v>70.5</v>
      </c>
      <c r="F64" s="5">
        <v>71.59</v>
      </c>
    </row>
    <row r="65" spans="1:6" ht="15" x14ac:dyDescent="0.15">
      <c r="A65" s="3">
        <v>64</v>
      </c>
      <c r="B65" s="4" t="str">
        <f t="shared" si="2"/>
        <v>202505003</v>
      </c>
      <c r="C65" s="4" t="str">
        <f>"2025021512"</f>
        <v>2025021512</v>
      </c>
      <c r="D65" s="3">
        <v>72.760000000000005</v>
      </c>
      <c r="E65" s="3">
        <v>70.400000000000006</v>
      </c>
      <c r="F65" s="5">
        <v>71.58</v>
      </c>
    </row>
    <row r="66" spans="1:6" ht="15" x14ac:dyDescent="0.15">
      <c r="A66" s="3">
        <v>65</v>
      </c>
      <c r="B66" s="4" t="str">
        <f t="shared" si="2"/>
        <v>202505003</v>
      </c>
      <c r="C66" s="4" t="str">
        <f>"2025021513"</f>
        <v>2025021513</v>
      </c>
      <c r="D66" s="3">
        <v>72.040000000000006</v>
      </c>
      <c r="E66" s="3">
        <v>71.099999999999994</v>
      </c>
      <c r="F66" s="5">
        <v>71.569999999999993</v>
      </c>
    </row>
    <row r="67" spans="1:6" ht="15" x14ac:dyDescent="0.15">
      <c r="A67" s="3">
        <v>66</v>
      </c>
      <c r="B67" s="4" t="str">
        <f t="shared" si="2"/>
        <v>202505003</v>
      </c>
      <c r="C67" s="4" t="str">
        <f>"2025021424"</f>
        <v>2025021424</v>
      </c>
      <c r="D67" s="3">
        <v>70.27</v>
      </c>
      <c r="E67" s="3">
        <v>72.2</v>
      </c>
      <c r="F67" s="5">
        <v>71.239999999999995</v>
      </c>
    </row>
    <row r="68" spans="1:6" ht="15" x14ac:dyDescent="0.15">
      <c r="A68" s="3">
        <v>67</v>
      </c>
      <c r="B68" s="4" t="str">
        <f t="shared" si="2"/>
        <v>202505003</v>
      </c>
      <c r="C68" s="4" t="str">
        <f>"2025021922"</f>
        <v>2025021922</v>
      </c>
      <c r="D68" s="3">
        <v>70.66</v>
      </c>
      <c r="E68" s="3">
        <v>71.3</v>
      </c>
      <c r="F68" s="5">
        <v>70.98</v>
      </c>
    </row>
    <row r="69" spans="1:6" ht="15" x14ac:dyDescent="0.15">
      <c r="A69" s="3">
        <v>68</v>
      </c>
      <c r="B69" s="4" t="str">
        <f t="shared" si="2"/>
        <v>202505003</v>
      </c>
      <c r="C69" s="4" t="str">
        <f>"2025022116"</f>
        <v>2025022116</v>
      </c>
      <c r="D69" s="3">
        <v>62.96</v>
      </c>
      <c r="E69" s="3">
        <v>78.7</v>
      </c>
      <c r="F69" s="5">
        <v>70.83</v>
      </c>
    </row>
    <row r="70" spans="1:6" ht="15" x14ac:dyDescent="0.15">
      <c r="A70" s="3">
        <v>69</v>
      </c>
      <c r="B70" s="4" t="str">
        <f t="shared" si="2"/>
        <v>202505003</v>
      </c>
      <c r="C70" s="4" t="str">
        <f>"2025021825"</f>
        <v>2025021825</v>
      </c>
      <c r="D70" s="3">
        <v>67.930000000000007</v>
      </c>
      <c r="E70" s="3">
        <v>73.7</v>
      </c>
      <c r="F70" s="5">
        <v>70.819999999999993</v>
      </c>
    </row>
    <row r="71" spans="1:6" ht="15" x14ac:dyDescent="0.15">
      <c r="A71" s="3">
        <v>70</v>
      </c>
      <c r="B71" s="4" t="str">
        <f t="shared" si="2"/>
        <v>202505003</v>
      </c>
      <c r="C71" s="4" t="str">
        <f>"2025022213"</f>
        <v>2025022213</v>
      </c>
      <c r="D71" s="3">
        <v>70.97</v>
      </c>
      <c r="E71" s="3">
        <v>70.599999999999994</v>
      </c>
      <c r="F71" s="5">
        <v>70.790000000000006</v>
      </c>
    </row>
    <row r="72" spans="1:6" ht="15" x14ac:dyDescent="0.15">
      <c r="A72" s="3">
        <v>71</v>
      </c>
      <c r="B72" s="4" t="str">
        <f t="shared" si="2"/>
        <v>202505003</v>
      </c>
      <c r="C72" s="4" t="str">
        <f>"2025022110"</f>
        <v>2025022110</v>
      </c>
      <c r="D72" s="3">
        <v>69.45</v>
      </c>
      <c r="E72" s="3">
        <v>72</v>
      </c>
      <c r="F72" s="5">
        <v>70.73</v>
      </c>
    </row>
    <row r="73" spans="1:6" ht="15" x14ac:dyDescent="0.15">
      <c r="A73" s="3">
        <v>72</v>
      </c>
      <c r="B73" s="4" t="str">
        <f t="shared" si="2"/>
        <v>202505003</v>
      </c>
      <c r="C73" s="4" t="str">
        <f>"2025021514"</f>
        <v>2025021514</v>
      </c>
      <c r="D73" s="3">
        <v>71.11</v>
      </c>
      <c r="E73" s="3">
        <v>70.3</v>
      </c>
      <c r="F73" s="5">
        <v>70.709999999999994</v>
      </c>
    </row>
    <row r="74" spans="1:6" ht="15" x14ac:dyDescent="0.15">
      <c r="A74" s="3">
        <v>73</v>
      </c>
      <c r="B74" s="4" t="str">
        <f t="shared" si="2"/>
        <v>202505003</v>
      </c>
      <c r="C74" s="4" t="str">
        <f>"2025021711"</f>
        <v>2025021711</v>
      </c>
      <c r="D74" s="3">
        <v>68.06</v>
      </c>
      <c r="E74" s="3">
        <v>73.3</v>
      </c>
      <c r="F74" s="5">
        <v>70.680000000000007</v>
      </c>
    </row>
    <row r="75" spans="1:6" ht="15" x14ac:dyDescent="0.15">
      <c r="A75" s="3">
        <v>74</v>
      </c>
      <c r="B75" s="4" t="str">
        <f t="shared" si="2"/>
        <v>202505003</v>
      </c>
      <c r="C75" s="4" t="str">
        <f>"2025022204"</f>
        <v>2025022204</v>
      </c>
      <c r="D75" s="3">
        <v>66.97</v>
      </c>
      <c r="E75" s="3">
        <v>74.099999999999994</v>
      </c>
      <c r="F75" s="5">
        <v>70.540000000000006</v>
      </c>
    </row>
    <row r="76" spans="1:6" ht="15" x14ac:dyDescent="0.15">
      <c r="A76" s="3">
        <v>75</v>
      </c>
      <c r="B76" s="4" t="str">
        <f t="shared" si="2"/>
        <v>202505003</v>
      </c>
      <c r="C76" s="4" t="str">
        <f>"2025021606"</f>
        <v>2025021606</v>
      </c>
      <c r="D76" s="3">
        <v>68.89</v>
      </c>
      <c r="E76" s="3">
        <v>71.599999999999994</v>
      </c>
      <c r="F76" s="5">
        <v>70.25</v>
      </c>
    </row>
    <row r="77" spans="1:6" ht="15" x14ac:dyDescent="0.15">
      <c r="A77" s="3">
        <v>76</v>
      </c>
      <c r="B77" s="4" t="str">
        <f t="shared" si="2"/>
        <v>202505003</v>
      </c>
      <c r="C77" s="4" t="str">
        <f>"2025021701"</f>
        <v>2025021701</v>
      </c>
      <c r="D77" s="3">
        <v>70.069999999999993</v>
      </c>
      <c r="E77" s="3">
        <v>70.3</v>
      </c>
      <c r="F77" s="5">
        <v>70.19</v>
      </c>
    </row>
    <row r="78" spans="1:6" ht="15" x14ac:dyDescent="0.15">
      <c r="A78" s="3">
        <v>77</v>
      </c>
      <c r="B78" s="4" t="str">
        <f t="shared" si="2"/>
        <v>202505003</v>
      </c>
      <c r="C78" s="4" t="str">
        <f>"2025021926"</f>
        <v>2025021926</v>
      </c>
      <c r="D78" s="3">
        <v>64.77</v>
      </c>
      <c r="E78" s="3">
        <v>75.5</v>
      </c>
      <c r="F78" s="5">
        <v>70.14</v>
      </c>
    </row>
    <row r="79" spans="1:6" ht="15" x14ac:dyDescent="0.15">
      <c r="A79" s="3">
        <v>78</v>
      </c>
      <c r="B79" s="4" t="str">
        <f t="shared" si="2"/>
        <v>202505003</v>
      </c>
      <c r="C79" s="4" t="str">
        <f>"2025022018"</f>
        <v>2025022018</v>
      </c>
      <c r="D79" s="3">
        <v>73.17</v>
      </c>
      <c r="E79" s="3">
        <v>67.099999999999994</v>
      </c>
      <c r="F79" s="5">
        <v>70.14</v>
      </c>
    </row>
    <row r="80" spans="1:6" ht="15" x14ac:dyDescent="0.15">
      <c r="A80" s="3">
        <v>79</v>
      </c>
      <c r="B80" s="4" t="str">
        <f t="shared" si="2"/>
        <v>202505003</v>
      </c>
      <c r="C80" s="4" t="str">
        <f>"2025021603"</f>
        <v>2025021603</v>
      </c>
      <c r="D80" s="3">
        <v>64.44</v>
      </c>
      <c r="E80" s="3">
        <v>75.400000000000006</v>
      </c>
      <c r="F80" s="5">
        <v>69.92</v>
      </c>
    </row>
    <row r="81" spans="1:6" ht="15" x14ac:dyDescent="0.15">
      <c r="A81" s="3">
        <v>80</v>
      </c>
      <c r="B81" s="4" t="str">
        <f t="shared" si="2"/>
        <v>202505003</v>
      </c>
      <c r="C81" s="4" t="str">
        <f>"2025021615"</f>
        <v>2025021615</v>
      </c>
      <c r="D81" s="3">
        <v>72.58</v>
      </c>
      <c r="E81" s="3">
        <v>67.2</v>
      </c>
      <c r="F81" s="5">
        <v>69.89</v>
      </c>
    </row>
    <row r="82" spans="1:6" ht="15" x14ac:dyDescent="0.15">
      <c r="A82" s="3">
        <v>81</v>
      </c>
      <c r="B82" s="4" t="str">
        <f t="shared" si="2"/>
        <v>202505003</v>
      </c>
      <c r="C82" s="4" t="str">
        <f>"2025021904"</f>
        <v>2025021904</v>
      </c>
      <c r="D82" s="3">
        <v>70.959999999999994</v>
      </c>
      <c r="E82" s="3">
        <v>68.8</v>
      </c>
      <c r="F82" s="5">
        <v>69.88</v>
      </c>
    </row>
    <row r="83" spans="1:6" ht="15" x14ac:dyDescent="0.15">
      <c r="A83" s="3">
        <v>82</v>
      </c>
      <c r="B83" s="4" t="str">
        <f t="shared" si="2"/>
        <v>202505003</v>
      </c>
      <c r="C83" s="4" t="str">
        <f>"2025021510"</f>
        <v>2025021510</v>
      </c>
      <c r="D83" s="3">
        <v>72.790000000000006</v>
      </c>
      <c r="E83" s="3">
        <v>66.8</v>
      </c>
      <c r="F83" s="5">
        <v>69.8</v>
      </c>
    </row>
    <row r="84" spans="1:6" ht="15" x14ac:dyDescent="0.15">
      <c r="A84" s="3">
        <v>83</v>
      </c>
      <c r="B84" s="4" t="str">
        <f t="shared" si="2"/>
        <v>202505003</v>
      </c>
      <c r="C84" s="4" t="str">
        <f>"2025021824"</f>
        <v>2025021824</v>
      </c>
      <c r="D84" s="3">
        <v>66.86</v>
      </c>
      <c r="E84" s="3">
        <v>72.3</v>
      </c>
      <c r="F84" s="5">
        <v>69.58</v>
      </c>
    </row>
    <row r="85" spans="1:6" ht="15" x14ac:dyDescent="0.15">
      <c r="A85" s="3">
        <v>84</v>
      </c>
      <c r="B85" s="4" t="str">
        <f t="shared" si="2"/>
        <v>202505003</v>
      </c>
      <c r="C85" s="4" t="str">
        <f>"2025021530"</f>
        <v>2025021530</v>
      </c>
      <c r="D85" s="3">
        <v>68</v>
      </c>
      <c r="E85" s="3">
        <v>71.099999999999994</v>
      </c>
      <c r="F85" s="5">
        <v>69.55</v>
      </c>
    </row>
    <row r="86" spans="1:6" ht="15" x14ac:dyDescent="0.15">
      <c r="A86" s="3">
        <v>85</v>
      </c>
      <c r="B86" s="4" t="str">
        <f t="shared" si="2"/>
        <v>202505003</v>
      </c>
      <c r="C86" s="4" t="str">
        <f>"2025021622"</f>
        <v>2025021622</v>
      </c>
      <c r="D86" s="3">
        <v>64.44</v>
      </c>
      <c r="E86" s="3">
        <v>74.599999999999994</v>
      </c>
      <c r="F86" s="5">
        <v>69.52</v>
      </c>
    </row>
    <row r="87" spans="1:6" ht="15" x14ac:dyDescent="0.15">
      <c r="A87" s="3">
        <v>86</v>
      </c>
      <c r="B87" s="4" t="str">
        <f t="shared" si="2"/>
        <v>202505003</v>
      </c>
      <c r="C87" s="4" t="str">
        <f>"2025022124"</f>
        <v>2025022124</v>
      </c>
      <c r="D87" s="3">
        <v>71.78</v>
      </c>
      <c r="E87" s="3">
        <v>67.099999999999994</v>
      </c>
      <c r="F87" s="5">
        <v>69.44</v>
      </c>
    </row>
    <row r="88" spans="1:6" ht="15" x14ac:dyDescent="0.15">
      <c r="A88" s="3">
        <v>87</v>
      </c>
      <c r="B88" s="4" t="str">
        <f t="shared" ref="B88:B151" si="3">"202505003"</f>
        <v>202505003</v>
      </c>
      <c r="C88" s="4" t="str">
        <f>"2025022016"</f>
        <v>2025022016</v>
      </c>
      <c r="D88" s="3">
        <v>70.040000000000006</v>
      </c>
      <c r="E88" s="3">
        <v>68.599999999999994</v>
      </c>
      <c r="F88" s="5">
        <v>69.319999999999993</v>
      </c>
    </row>
    <row r="89" spans="1:6" ht="15" x14ac:dyDescent="0.15">
      <c r="A89" s="3">
        <v>88</v>
      </c>
      <c r="B89" s="4" t="str">
        <f t="shared" si="3"/>
        <v>202505003</v>
      </c>
      <c r="C89" s="4" t="str">
        <f>"2025022017"</f>
        <v>2025022017</v>
      </c>
      <c r="D89" s="3">
        <v>62.31</v>
      </c>
      <c r="E89" s="3">
        <v>76.3</v>
      </c>
      <c r="F89" s="5">
        <v>69.31</v>
      </c>
    </row>
    <row r="90" spans="1:6" ht="15" x14ac:dyDescent="0.15">
      <c r="A90" s="3">
        <v>89</v>
      </c>
      <c r="B90" s="4" t="str">
        <f t="shared" si="3"/>
        <v>202505003</v>
      </c>
      <c r="C90" s="4" t="str">
        <f>"2025021927"</f>
        <v>2025021927</v>
      </c>
      <c r="D90" s="3">
        <v>66.97</v>
      </c>
      <c r="E90" s="3">
        <v>71.599999999999994</v>
      </c>
      <c r="F90" s="5">
        <v>69.290000000000006</v>
      </c>
    </row>
    <row r="91" spans="1:6" ht="15" x14ac:dyDescent="0.15">
      <c r="A91" s="3">
        <v>90</v>
      </c>
      <c r="B91" s="4" t="str">
        <f t="shared" si="3"/>
        <v>202505003</v>
      </c>
      <c r="C91" s="4" t="str">
        <f>"2025021730"</f>
        <v>2025021730</v>
      </c>
      <c r="D91" s="3">
        <v>65.180000000000007</v>
      </c>
      <c r="E91" s="3">
        <v>73.3</v>
      </c>
      <c r="F91" s="5">
        <v>69.239999999999995</v>
      </c>
    </row>
    <row r="92" spans="1:6" ht="15" x14ac:dyDescent="0.15">
      <c r="A92" s="3">
        <v>91</v>
      </c>
      <c r="B92" s="4" t="str">
        <f t="shared" si="3"/>
        <v>202505003</v>
      </c>
      <c r="C92" s="4" t="str">
        <f>"2025021425"</f>
        <v>2025021425</v>
      </c>
      <c r="D92" s="3">
        <v>70.47</v>
      </c>
      <c r="E92" s="3">
        <v>67.7</v>
      </c>
      <c r="F92" s="5">
        <v>69.09</v>
      </c>
    </row>
    <row r="93" spans="1:6" ht="15" x14ac:dyDescent="0.15">
      <c r="A93" s="3">
        <v>92</v>
      </c>
      <c r="B93" s="4" t="str">
        <f t="shared" si="3"/>
        <v>202505003</v>
      </c>
      <c r="C93" s="4" t="str">
        <f>"2025022010"</f>
        <v>2025022010</v>
      </c>
      <c r="D93" s="3">
        <v>69.099999999999994</v>
      </c>
      <c r="E93" s="3">
        <v>68.900000000000006</v>
      </c>
      <c r="F93" s="5">
        <v>69</v>
      </c>
    </row>
    <row r="94" spans="1:6" ht="15" x14ac:dyDescent="0.15">
      <c r="A94" s="3">
        <v>93</v>
      </c>
      <c r="B94" s="4" t="str">
        <f t="shared" si="3"/>
        <v>202505003</v>
      </c>
      <c r="C94" s="4" t="str">
        <f>"2025021830"</f>
        <v>2025021830</v>
      </c>
      <c r="D94" s="3">
        <v>73.959999999999994</v>
      </c>
      <c r="E94" s="3">
        <v>64</v>
      </c>
      <c r="F94" s="5">
        <v>68.98</v>
      </c>
    </row>
    <row r="95" spans="1:6" ht="15" x14ac:dyDescent="0.15">
      <c r="A95" s="3">
        <v>94</v>
      </c>
      <c r="B95" s="4" t="str">
        <f t="shared" si="3"/>
        <v>202505003</v>
      </c>
      <c r="C95" s="4" t="str">
        <f>"2025022224"</f>
        <v>2025022224</v>
      </c>
      <c r="D95" s="3">
        <v>68.040000000000006</v>
      </c>
      <c r="E95" s="3">
        <v>69.900000000000006</v>
      </c>
      <c r="F95" s="5">
        <v>68.97</v>
      </c>
    </row>
    <row r="96" spans="1:6" ht="15" x14ac:dyDescent="0.15">
      <c r="A96" s="3">
        <v>95</v>
      </c>
      <c r="B96" s="4" t="str">
        <f t="shared" si="3"/>
        <v>202505003</v>
      </c>
      <c r="C96" s="4" t="str">
        <f>"2025022028"</f>
        <v>2025022028</v>
      </c>
      <c r="D96" s="3">
        <v>72.14</v>
      </c>
      <c r="E96" s="3">
        <v>65.599999999999994</v>
      </c>
      <c r="F96" s="5">
        <v>68.87</v>
      </c>
    </row>
    <row r="97" spans="1:6" ht="15" x14ac:dyDescent="0.15">
      <c r="A97" s="3">
        <v>96</v>
      </c>
      <c r="B97" s="4" t="str">
        <f t="shared" si="3"/>
        <v>202505003</v>
      </c>
      <c r="C97" s="4" t="str">
        <f>"2025022301"</f>
        <v>2025022301</v>
      </c>
      <c r="D97" s="3">
        <v>70.099999999999994</v>
      </c>
      <c r="E97" s="3">
        <v>67.599999999999994</v>
      </c>
      <c r="F97" s="5">
        <v>68.849999999999994</v>
      </c>
    </row>
    <row r="98" spans="1:6" ht="15" x14ac:dyDescent="0.15">
      <c r="A98" s="3">
        <v>97</v>
      </c>
      <c r="B98" s="4" t="str">
        <f t="shared" si="3"/>
        <v>202505003</v>
      </c>
      <c r="C98" s="4" t="str">
        <f>"2025021630"</f>
        <v>2025021630</v>
      </c>
      <c r="D98" s="3">
        <v>65.37</v>
      </c>
      <c r="E98" s="3">
        <v>72.3</v>
      </c>
      <c r="F98" s="5">
        <v>68.84</v>
      </c>
    </row>
    <row r="99" spans="1:6" ht="15" x14ac:dyDescent="0.15">
      <c r="A99" s="3">
        <v>98</v>
      </c>
      <c r="B99" s="4" t="str">
        <f t="shared" si="3"/>
        <v>202505003</v>
      </c>
      <c r="C99" s="4" t="str">
        <f>"2025021810"</f>
        <v>2025021810</v>
      </c>
      <c r="D99" s="3">
        <v>66.97</v>
      </c>
      <c r="E99" s="3">
        <v>70.7</v>
      </c>
      <c r="F99" s="5">
        <v>68.84</v>
      </c>
    </row>
    <row r="100" spans="1:6" ht="15" x14ac:dyDescent="0.15">
      <c r="A100" s="3">
        <v>99</v>
      </c>
      <c r="B100" s="4" t="str">
        <f t="shared" si="3"/>
        <v>202505003</v>
      </c>
      <c r="C100" s="4" t="str">
        <f>"2025021901"</f>
        <v>2025021901</v>
      </c>
      <c r="D100" s="3">
        <v>67.97</v>
      </c>
      <c r="E100" s="3">
        <v>69.7</v>
      </c>
      <c r="F100" s="5">
        <v>68.84</v>
      </c>
    </row>
    <row r="101" spans="1:6" ht="15" x14ac:dyDescent="0.15">
      <c r="A101" s="3">
        <v>100</v>
      </c>
      <c r="B101" s="4" t="str">
        <f t="shared" si="3"/>
        <v>202505003</v>
      </c>
      <c r="C101" s="4" t="str">
        <f>"2025022214"</f>
        <v>2025022214</v>
      </c>
      <c r="D101" s="3">
        <v>64.040000000000006</v>
      </c>
      <c r="E101" s="3">
        <v>73.5</v>
      </c>
      <c r="F101" s="5">
        <v>68.77</v>
      </c>
    </row>
    <row r="102" spans="1:6" ht="15" x14ac:dyDescent="0.15">
      <c r="A102" s="3">
        <v>101</v>
      </c>
      <c r="B102" s="4" t="str">
        <f t="shared" si="3"/>
        <v>202505003</v>
      </c>
      <c r="C102" s="4" t="str">
        <f>"2025021728"</f>
        <v>2025021728</v>
      </c>
      <c r="D102" s="3">
        <v>65.31</v>
      </c>
      <c r="E102" s="3">
        <v>72.2</v>
      </c>
      <c r="F102" s="5">
        <v>68.760000000000005</v>
      </c>
    </row>
    <row r="103" spans="1:6" ht="15" x14ac:dyDescent="0.15">
      <c r="A103" s="3">
        <v>102</v>
      </c>
      <c r="B103" s="4" t="str">
        <f t="shared" si="3"/>
        <v>202505003</v>
      </c>
      <c r="C103" s="4" t="str">
        <f>"2025022123"</f>
        <v>2025022123</v>
      </c>
      <c r="D103" s="3">
        <v>70.31</v>
      </c>
      <c r="E103" s="3">
        <v>67.2</v>
      </c>
      <c r="F103" s="5">
        <v>68.760000000000005</v>
      </c>
    </row>
    <row r="104" spans="1:6" ht="15" x14ac:dyDescent="0.15">
      <c r="A104" s="3">
        <v>103</v>
      </c>
      <c r="B104" s="4" t="str">
        <f t="shared" si="3"/>
        <v>202505003</v>
      </c>
      <c r="C104" s="4" t="str">
        <f>"2025021624"</f>
        <v>2025021624</v>
      </c>
      <c r="D104" s="3">
        <v>66.349999999999994</v>
      </c>
      <c r="E104" s="3">
        <v>71.099999999999994</v>
      </c>
      <c r="F104" s="5">
        <v>68.73</v>
      </c>
    </row>
    <row r="105" spans="1:6" ht="15" x14ac:dyDescent="0.15">
      <c r="A105" s="3">
        <v>104</v>
      </c>
      <c r="B105" s="4" t="str">
        <f t="shared" si="3"/>
        <v>202505003</v>
      </c>
      <c r="C105" s="4" t="str">
        <f>"2025022418"</f>
        <v>2025022418</v>
      </c>
      <c r="D105" s="3">
        <v>69</v>
      </c>
      <c r="E105" s="3">
        <v>68.400000000000006</v>
      </c>
      <c r="F105" s="5">
        <v>68.7</v>
      </c>
    </row>
    <row r="106" spans="1:6" ht="15" x14ac:dyDescent="0.15">
      <c r="A106" s="3">
        <v>105</v>
      </c>
      <c r="B106" s="4" t="str">
        <f t="shared" si="3"/>
        <v>202505003</v>
      </c>
      <c r="C106" s="4" t="str">
        <f>"2025021801"</f>
        <v>2025021801</v>
      </c>
      <c r="D106" s="3">
        <v>72.45</v>
      </c>
      <c r="E106" s="3">
        <v>64.900000000000006</v>
      </c>
      <c r="F106" s="5">
        <v>68.680000000000007</v>
      </c>
    </row>
    <row r="107" spans="1:6" ht="15" x14ac:dyDescent="0.15">
      <c r="A107" s="3">
        <v>106</v>
      </c>
      <c r="B107" s="4" t="str">
        <f t="shared" si="3"/>
        <v>202505003</v>
      </c>
      <c r="C107" s="4" t="str">
        <f>"2025022207"</f>
        <v>2025022207</v>
      </c>
      <c r="D107" s="3">
        <v>68.790000000000006</v>
      </c>
      <c r="E107" s="3">
        <v>68.5</v>
      </c>
      <c r="F107" s="5">
        <v>68.650000000000006</v>
      </c>
    </row>
    <row r="108" spans="1:6" ht="15" x14ac:dyDescent="0.15">
      <c r="A108" s="3">
        <v>107</v>
      </c>
      <c r="B108" s="4" t="str">
        <f t="shared" si="3"/>
        <v>202505003</v>
      </c>
      <c r="C108" s="4" t="str">
        <f>"2025022205"</f>
        <v>2025022205</v>
      </c>
      <c r="D108" s="3">
        <v>61.87</v>
      </c>
      <c r="E108" s="3">
        <v>75.2</v>
      </c>
      <c r="F108" s="5">
        <v>68.540000000000006</v>
      </c>
    </row>
    <row r="109" spans="1:6" ht="15" x14ac:dyDescent="0.15">
      <c r="A109" s="3">
        <v>108</v>
      </c>
      <c r="B109" s="4" t="str">
        <f t="shared" si="3"/>
        <v>202505003</v>
      </c>
      <c r="C109" s="4" t="str">
        <f>"2025021921"</f>
        <v>2025021921</v>
      </c>
      <c r="D109" s="3">
        <v>62.28</v>
      </c>
      <c r="E109" s="3">
        <v>74.599999999999994</v>
      </c>
      <c r="F109" s="5">
        <v>68.44</v>
      </c>
    </row>
    <row r="110" spans="1:6" ht="15" x14ac:dyDescent="0.15">
      <c r="A110" s="3">
        <v>109</v>
      </c>
      <c r="B110" s="4" t="str">
        <f t="shared" si="3"/>
        <v>202505003</v>
      </c>
      <c r="C110" s="4" t="str">
        <f>"2025022412"</f>
        <v>2025022412</v>
      </c>
      <c r="D110" s="3">
        <v>66.760000000000005</v>
      </c>
      <c r="E110" s="3">
        <v>70.099999999999994</v>
      </c>
      <c r="F110" s="5">
        <v>68.430000000000007</v>
      </c>
    </row>
    <row r="111" spans="1:6" ht="15" x14ac:dyDescent="0.15">
      <c r="A111" s="3">
        <v>110</v>
      </c>
      <c r="B111" s="4" t="str">
        <f t="shared" si="3"/>
        <v>202505003</v>
      </c>
      <c r="C111" s="4" t="str">
        <f>"2025022325"</f>
        <v>2025022325</v>
      </c>
      <c r="D111" s="3">
        <v>71.44</v>
      </c>
      <c r="E111" s="3">
        <v>65.2</v>
      </c>
      <c r="F111" s="5">
        <v>68.319999999999993</v>
      </c>
    </row>
    <row r="112" spans="1:6" ht="15" x14ac:dyDescent="0.15">
      <c r="A112" s="3">
        <v>111</v>
      </c>
      <c r="B112" s="4" t="str">
        <f t="shared" si="3"/>
        <v>202505003</v>
      </c>
      <c r="C112" s="4" t="str">
        <f>"2025021717"</f>
        <v>2025021717</v>
      </c>
      <c r="D112" s="3">
        <v>75.7</v>
      </c>
      <c r="E112" s="3">
        <v>60.9</v>
      </c>
      <c r="F112" s="5">
        <v>68.3</v>
      </c>
    </row>
    <row r="113" spans="1:6" ht="15" x14ac:dyDescent="0.15">
      <c r="A113" s="3">
        <v>112</v>
      </c>
      <c r="B113" s="4" t="str">
        <f t="shared" si="3"/>
        <v>202505003</v>
      </c>
      <c r="C113" s="4" t="str">
        <f>"2025022209"</f>
        <v>2025022209</v>
      </c>
      <c r="D113" s="3">
        <v>68.069999999999993</v>
      </c>
      <c r="E113" s="3">
        <v>68.5</v>
      </c>
      <c r="F113" s="5">
        <v>68.290000000000006</v>
      </c>
    </row>
    <row r="114" spans="1:6" ht="15" x14ac:dyDescent="0.15">
      <c r="A114" s="3">
        <v>113</v>
      </c>
      <c r="B114" s="4" t="str">
        <f t="shared" si="3"/>
        <v>202505003</v>
      </c>
      <c r="C114" s="4" t="str">
        <f>"2025021502"</f>
        <v>2025021502</v>
      </c>
      <c r="D114" s="3">
        <v>70.31</v>
      </c>
      <c r="E114" s="3">
        <v>66.2</v>
      </c>
      <c r="F114" s="5">
        <v>68.260000000000005</v>
      </c>
    </row>
    <row r="115" spans="1:6" ht="15" x14ac:dyDescent="0.15">
      <c r="A115" s="3">
        <v>114</v>
      </c>
      <c r="B115" s="4" t="str">
        <f t="shared" si="3"/>
        <v>202505003</v>
      </c>
      <c r="C115" s="4" t="str">
        <f>"2025021518"</f>
        <v>2025021518</v>
      </c>
      <c r="D115" s="3">
        <v>62.79</v>
      </c>
      <c r="E115" s="3">
        <v>73.7</v>
      </c>
      <c r="F115" s="5">
        <v>68.25</v>
      </c>
    </row>
    <row r="116" spans="1:6" ht="15" x14ac:dyDescent="0.15">
      <c r="A116" s="3">
        <v>115</v>
      </c>
      <c r="B116" s="4" t="str">
        <f t="shared" si="3"/>
        <v>202505003</v>
      </c>
      <c r="C116" s="4" t="str">
        <f>"2025022001"</f>
        <v>2025022001</v>
      </c>
      <c r="D116" s="3">
        <v>61.37</v>
      </c>
      <c r="E116" s="3">
        <v>75.099999999999994</v>
      </c>
      <c r="F116" s="5">
        <v>68.239999999999995</v>
      </c>
    </row>
    <row r="117" spans="1:6" ht="15" x14ac:dyDescent="0.15">
      <c r="A117" s="3">
        <v>116</v>
      </c>
      <c r="B117" s="4" t="str">
        <f t="shared" si="3"/>
        <v>202505003</v>
      </c>
      <c r="C117" s="4" t="str">
        <f>"2025022128"</f>
        <v>2025022128</v>
      </c>
      <c r="D117" s="3">
        <v>69.099999999999994</v>
      </c>
      <c r="E117" s="3">
        <v>67.3</v>
      </c>
      <c r="F117" s="5">
        <v>68.2</v>
      </c>
    </row>
    <row r="118" spans="1:6" ht="15" x14ac:dyDescent="0.15">
      <c r="A118" s="3">
        <v>117</v>
      </c>
      <c r="B118" s="4" t="str">
        <f t="shared" si="3"/>
        <v>202505003</v>
      </c>
      <c r="C118" s="4" t="str">
        <f>"2025022005"</f>
        <v>2025022005</v>
      </c>
      <c r="D118" s="3">
        <v>69</v>
      </c>
      <c r="E118" s="3">
        <v>67.3</v>
      </c>
      <c r="F118" s="5">
        <v>68.150000000000006</v>
      </c>
    </row>
    <row r="119" spans="1:6" ht="15" x14ac:dyDescent="0.15">
      <c r="A119" s="3">
        <v>118</v>
      </c>
      <c r="B119" s="4" t="str">
        <f t="shared" si="3"/>
        <v>202505003</v>
      </c>
      <c r="C119" s="4" t="str">
        <f>"2025021609"</f>
        <v>2025021609</v>
      </c>
      <c r="D119" s="3">
        <v>67.930000000000007</v>
      </c>
      <c r="E119" s="3">
        <v>68.2</v>
      </c>
      <c r="F119" s="5">
        <v>68.069999999999993</v>
      </c>
    </row>
    <row r="120" spans="1:6" ht="15" x14ac:dyDescent="0.15">
      <c r="A120" s="3">
        <v>119</v>
      </c>
      <c r="B120" s="4" t="str">
        <f t="shared" si="3"/>
        <v>202505003</v>
      </c>
      <c r="C120" s="4" t="str">
        <f>"2025021727"</f>
        <v>2025021727</v>
      </c>
      <c r="D120" s="3">
        <v>66.45</v>
      </c>
      <c r="E120" s="3">
        <v>69.599999999999994</v>
      </c>
      <c r="F120" s="5">
        <v>68.03</v>
      </c>
    </row>
    <row r="121" spans="1:6" ht="15" x14ac:dyDescent="0.15">
      <c r="A121" s="3">
        <v>120</v>
      </c>
      <c r="B121" s="4" t="str">
        <f t="shared" si="3"/>
        <v>202505003</v>
      </c>
      <c r="C121" s="4" t="str">
        <f>"2025021826"</f>
        <v>2025021826</v>
      </c>
      <c r="D121" s="3">
        <v>62.8</v>
      </c>
      <c r="E121" s="3">
        <v>73.2</v>
      </c>
      <c r="F121" s="5">
        <v>68</v>
      </c>
    </row>
    <row r="122" spans="1:6" ht="15" x14ac:dyDescent="0.15">
      <c r="A122" s="3">
        <v>121</v>
      </c>
      <c r="B122" s="4" t="str">
        <f t="shared" si="3"/>
        <v>202505003</v>
      </c>
      <c r="C122" s="4" t="str">
        <f>"2025021813"</f>
        <v>2025021813</v>
      </c>
      <c r="D122" s="3">
        <v>61.67</v>
      </c>
      <c r="E122" s="3">
        <v>74.2</v>
      </c>
      <c r="F122" s="5">
        <v>67.94</v>
      </c>
    </row>
    <row r="123" spans="1:6" ht="15" x14ac:dyDescent="0.15">
      <c r="A123" s="3">
        <v>122</v>
      </c>
      <c r="B123" s="4" t="str">
        <f t="shared" si="3"/>
        <v>202505003</v>
      </c>
      <c r="C123" s="4" t="str">
        <f>"2025021925"</f>
        <v>2025021925</v>
      </c>
      <c r="D123" s="3">
        <v>65.42</v>
      </c>
      <c r="E123" s="3">
        <v>70.3</v>
      </c>
      <c r="F123" s="5">
        <v>67.86</v>
      </c>
    </row>
    <row r="124" spans="1:6" ht="15" x14ac:dyDescent="0.15">
      <c r="A124" s="3">
        <v>123</v>
      </c>
      <c r="B124" s="4" t="str">
        <f t="shared" si="3"/>
        <v>202505003</v>
      </c>
      <c r="C124" s="4" t="str">
        <f>"2025021722"</f>
        <v>2025021722</v>
      </c>
      <c r="D124" s="3">
        <v>64.27</v>
      </c>
      <c r="E124" s="3">
        <v>71.400000000000006</v>
      </c>
      <c r="F124" s="5">
        <v>67.84</v>
      </c>
    </row>
    <row r="125" spans="1:6" ht="15" x14ac:dyDescent="0.15">
      <c r="A125" s="3">
        <v>124</v>
      </c>
      <c r="B125" s="4" t="str">
        <f t="shared" si="3"/>
        <v>202505003</v>
      </c>
      <c r="C125" s="4" t="str">
        <f>"2025022429"</f>
        <v>2025022429</v>
      </c>
      <c r="D125" s="3">
        <v>62.35</v>
      </c>
      <c r="E125" s="3">
        <v>73.3</v>
      </c>
      <c r="F125" s="5">
        <v>67.83</v>
      </c>
    </row>
    <row r="126" spans="1:6" ht="15" x14ac:dyDescent="0.15">
      <c r="A126" s="3">
        <v>125</v>
      </c>
      <c r="B126" s="4" t="str">
        <f t="shared" si="3"/>
        <v>202505003</v>
      </c>
      <c r="C126" s="4" t="str">
        <f>"2025022121"</f>
        <v>2025022121</v>
      </c>
      <c r="D126" s="3">
        <v>59.22</v>
      </c>
      <c r="E126" s="3">
        <v>76.400000000000006</v>
      </c>
      <c r="F126" s="5">
        <v>67.81</v>
      </c>
    </row>
    <row r="127" spans="1:6" ht="15" x14ac:dyDescent="0.15">
      <c r="A127" s="3">
        <v>126</v>
      </c>
      <c r="B127" s="4" t="str">
        <f t="shared" si="3"/>
        <v>202505003</v>
      </c>
      <c r="C127" s="4" t="str">
        <f>"2025022025"</f>
        <v>2025022025</v>
      </c>
      <c r="D127" s="3">
        <v>71.78</v>
      </c>
      <c r="E127" s="3">
        <v>63.7</v>
      </c>
      <c r="F127" s="5">
        <v>67.739999999999995</v>
      </c>
    </row>
    <row r="128" spans="1:6" ht="15" x14ac:dyDescent="0.15">
      <c r="A128" s="3">
        <v>127</v>
      </c>
      <c r="B128" s="4" t="str">
        <f t="shared" si="3"/>
        <v>202505003</v>
      </c>
      <c r="C128" s="4" t="str">
        <f>"2025021905"</f>
        <v>2025021905</v>
      </c>
      <c r="D128" s="3">
        <v>71.86</v>
      </c>
      <c r="E128" s="3">
        <v>63.6</v>
      </c>
      <c r="F128" s="5">
        <v>67.73</v>
      </c>
    </row>
    <row r="129" spans="1:6" ht="15" x14ac:dyDescent="0.15">
      <c r="A129" s="3">
        <v>128</v>
      </c>
      <c r="B129" s="4" t="str">
        <f t="shared" si="3"/>
        <v>202505003</v>
      </c>
      <c r="C129" s="4" t="str">
        <f>"2025022319"</f>
        <v>2025022319</v>
      </c>
      <c r="D129" s="3">
        <v>62.07</v>
      </c>
      <c r="E129" s="3">
        <v>73.3</v>
      </c>
      <c r="F129" s="5">
        <v>67.69</v>
      </c>
    </row>
    <row r="130" spans="1:6" ht="15" x14ac:dyDescent="0.15">
      <c r="A130" s="3">
        <v>129</v>
      </c>
      <c r="B130" s="4" t="str">
        <f t="shared" si="3"/>
        <v>202505003</v>
      </c>
      <c r="C130" s="4" t="str">
        <f>"2025021920"</f>
        <v>2025021920</v>
      </c>
      <c r="D130" s="3">
        <v>65.22</v>
      </c>
      <c r="E130" s="3">
        <v>70.099999999999994</v>
      </c>
      <c r="F130" s="5">
        <v>67.66</v>
      </c>
    </row>
    <row r="131" spans="1:6" ht="15" x14ac:dyDescent="0.15">
      <c r="A131" s="3">
        <v>130</v>
      </c>
      <c r="B131" s="4" t="str">
        <f t="shared" si="3"/>
        <v>202505003</v>
      </c>
      <c r="C131" s="4" t="str">
        <f>"2025021625"</f>
        <v>2025021625</v>
      </c>
      <c r="D131" s="3">
        <v>68.790000000000006</v>
      </c>
      <c r="E131" s="3">
        <v>66.3</v>
      </c>
      <c r="F131" s="5">
        <v>67.55</v>
      </c>
    </row>
    <row r="132" spans="1:6" ht="15" x14ac:dyDescent="0.15">
      <c r="A132" s="3">
        <v>131</v>
      </c>
      <c r="B132" s="4" t="str">
        <f t="shared" si="3"/>
        <v>202505003</v>
      </c>
      <c r="C132" s="4" t="str">
        <f>"2025021718"</f>
        <v>2025021718</v>
      </c>
      <c r="D132" s="3">
        <v>69.010000000000005</v>
      </c>
      <c r="E132" s="3">
        <v>66</v>
      </c>
      <c r="F132" s="5">
        <v>67.510000000000005</v>
      </c>
    </row>
    <row r="133" spans="1:6" ht="15" x14ac:dyDescent="0.15">
      <c r="A133" s="3">
        <v>132</v>
      </c>
      <c r="B133" s="4" t="str">
        <f t="shared" si="3"/>
        <v>202505003</v>
      </c>
      <c r="C133" s="4" t="str">
        <f>"2025022210"</f>
        <v>2025022210</v>
      </c>
      <c r="D133" s="3">
        <v>69.349999999999994</v>
      </c>
      <c r="E133" s="3">
        <v>65.5</v>
      </c>
      <c r="F133" s="5">
        <v>67.430000000000007</v>
      </c>
    </row>
    <row r="134" spans="1:6" ht="15" x14ac:dyDescent="0.15">
      <c r="A134" s="3">
        <v>133</v>
      </c>
      <c r="B134" s="4" t="str">
        <f t="shared" si="3"/>
        <v>202505003</v>
      </c>
      <c r="C134" s="4" t="str">
        <f>"2025022304"</f>
        <v>2025022304</v>
      </c>
      <c r="D134" s="3">
        <v>65.14</v>
      </c>
      <c r="E134" s="3">
        <v>69.7</v>
      </c>
      <c r="F134" s="5">
        <v>67.42</v>
      </c>
    </row>
    <row r="135" spans="1:6" ht="15" x14ac:dyDescent="0.15">
      <c r="A135" s="3">
        <v>134</v>
      </c>
      <c r="B135" s="4" t="str">
        <f t="shared" si="3"/>
        <v>202505003</v>
      </c>
      <c r="C135" s="4" t="str">
        <f>"2025021613"</f>
        <v>2025021613</v>
      </c>
      <c r="D135" s="3">
        <v>63.07</v>
      </c>
      <c r="E135" s="3">
        <v>71.7</v>
      </c>
      <c r="F135" s="5">
        <v>67.39</v>
      </c>
    </row>
    <row r="136" spans="1:6" ht="15" x14ac:dyDescent="0.15">
      <c r="A136" s="3">
        <v>135</v>
      </c>
      <c r="B136" s="4" t="str">
        <f t="shared" si="3"/>
        <v>202505003</v>
      </c>
      <c r="C136" s="4" t="str">
        <f>"2025021803"</f>
        <v>2025021803</v>
      </c>
      <c r="D136" s="3">
        <v>71.86</v>
      </c>
      <c r="E136" s="3">
        <v>62.9</v>
      </c>
      <c r="F136" s="5">
        <v>67.38</v>
      </c>
    </row>
    <row r="137" spans="1:6" ht="15" x14ac:dyDescent="0.15">
      <c r="A137" s="3">
        <v>136</v>
      </c>
      <c r="B137" s="4" t="str">
        <f t="shared" si="3"/>
        <v>202505003</v>
      </c>
      <c r="C137" s="4" t="str">
        <f>"2025021501"</f>
        <v>2025021501</v>
      </c>
      <c r="D137" s="3">
        <v>71.41</v>
      </c>
      <c r="E137" s="3">
        <v>63.2</v>
      </c>
      <c r="F137" s="5">
        <v>67.31</v>
      </c>
    </row>
    <row r="138" spans="1:6" ht="15" x14ac:dyDescent="0.15">
      <c r="A138" s="3">
        <v>137</v>
      </c>
      <c r="B138" s="4" t="str">
        <f t="shared" si="3"/>
        <v>202505003</v>
      </c>
      <c r="C138" s="4" t="str">
        <f>"2025022326"</f>
        <v>2025022326</v>
      </c>
      <c r="D138" s="3">
        <v>65.73</v>
      </c>
      <c r="E138" s="3">
        <v>68.8</v>
      </c>
      <c r="F138" s="5">
        <v>67.27</v>
      </c>
    </row>
    <row r="139" spans="1:6" ht="15" x14ac:dyDescent="0.15">
      <c r="A139" s="3">
        <v>138</v>
      </c>
      <c r="B139" s="4" t="str">
        <f t="shared" si="3"/>
        <v>202505003</v>
      </c>
      <c r="C139" s="4" t="str">
        <f>"2025021817"</f>
        <v>2025021817</v>
      </c>
      <c r="D139" s="3">
        <v>64.94</v>
      </c>
      <c r="E139" s="3">
        <v>69.3</v>
      </c>
      <c r="F139" s="5">
        <v>67.12</v>
      </c>
    </row>
    <row r="140" spans="1:6" ht="15" x14ac:dyDescent="0.15">
      <c r="A140" s="3">
        <v>139</v>
      </c>
      <c r="B140" s="4" t="str">
        <f t="shared" si="3"/>
        <v>202505003</v>
      </c>
      <c r="C140" s="4" t="str">
        <f>"2025021720"</f>
        <v>2025021720</v>
      </c>
      <c r="D140" s="3">
        <v>64.86</v>
      </c>
      <c r="E140" s="3">
        <v>69.2</v>
      </c>
      <c r="F140" s="5">
        <v>67.03</v>
      </c>
    </row>
    <row r="141" spans="1:6" ht="15" x14ac:dyDescent="0.15">
      <c r="A141" s="3">
        <v>140</v>
      </c>
      <c r="B141" s="4" t="str">
        <f t="shared" si="3"/>
        <v>202505003</v>
      </c>
      <c r="C141" s="4" t="str">
        <f>"2025022125"</f>
        <v>2025022125</v>
      </c>
      <c r="D141" s="3">
        <v>70.239999999999995</v>
      </c>
      <c r="E141" s="3">
        <v>63.8</v>
      </c>
      <c r="F141" s="5">
        <v>67.02</v>
      </c>
    </row>
    <row r="142" spans="1:6" ht="15" x14ac:dyDescent="0.15">
      <c r="A142" s="3">
        <v>141</v>
      </c>
      <c r="B142" s="4" t="str">
        <f t="shared" si="3"/>
        <v>202505003</v>
      </c>
      <c r="C142" s="4" t="str">
        <f>"2025021626"</f>
        <v>2025021626</v>
      </c>
      <c r="D142" s="3">
        <v>66.56</v>
      </c>
      <c r="E142" s="3">
        <v>66.900000000000006</v>
      </c>
      <c r="F142" s="5">
        <v>66.73</v>
      </c>
    </row>
    <row r="143" spans="1:6" ht="15" x14ac:dyDescent="0.15">
      <c r="A143" s="3">
        <v>142</v>
      </c>
      <c r="B143" s="4" t="str">
        <f t="shared" si="3"/>
        <v>202505003</v>
      </c>
      <c r="C143" s="4" t="str">
        <f>"2025021929"</f>
        <v>2025021929</v>
      </c>
      <c r="D143" s="3">
        <v>62.75</v>
      </c>
      <c r="E143" s="3">
        <v>70.400000000000006</v>
      </c>
      <c r="F143" s="5">
        <v>66.58</v>
      </c>
    </row>
    <row r="144" spans="1:6" ht="15" x14ac:dyDescent="0.15">
      <c r="A144" s="3">
        <v>143</v>
      </c>
      <c r="B144" s="4" t="str">
        <f t="shared" si="3"/>
        <v>202505003</v>
      </c>
      <c r="C144" s="4" t="str">
        <f>"2025022222"</f>
        <v>2025022222</v>
      </c>
      <c r="D144" s="3">
        <v>65.3</v>
      </c>
      <c r="E144" s="3">
        <v>67.7</v>
      </c>
      <c r="F144" s="5">
        <v>66.5</v>
      </c>
    </row>
    <row r="145" spans="1:6" ht="15" x14ac:dyDescent="0.15">
      <c r="A145" s="3">
        <v>144</v>
      </c>
      <c r="B145" s="4" t="str">
        <f t="shared" si="3"/>
        <v>202505003</v>
      </c>
      <c r="C145" s="4" t="str">
        <f>"2025022428"</f>
        <v>2025022428</v>
      </c>
      <c r="D145" s="3">
        <v>62.31</v>
      </c>
      <c r="E145" s="3">
        <v>70.5</v>
      </c>
      <c r="F145" s="5">
        <v>66.41</v>
      </c>
    </row>
    <row r="146" spans="1:6" ht="15" x14ac:dyDescent="0.15">
      <c r="A146" s="3">
        <v>145</v>
      </c>
      <c r="B146" s="4" t="str">
        <f t="shared" si="3"/>
        <v>202505003</v>
      </c>
      <c r="C146" s="4" t="str">
        <f>"2025021619"</f>
        <v>2025021619</v>
      </c>
      <c r="D146" s="3">
        <v>67.59</v>
      </c>
      <c r="E146" s="3">
        <v>65.2</v>
      </c>
      <c r="F146" s="5">
        <v>66.400000000000006</v>
      </c>
    </row>
    <row r="147" spans="1:6" ht="15" x14ac:dyDescent="0.15">
      <c r="A147" s="3">
        <v>146</v>
      </c>
      <c r="B147" s="4" t="str">
        <f t="shared" si="3"/>
        <v>202505003</v>
      </c>
      <c r="C147" s="4" t="str">
        <f>"2025022108"</f>
        <v>2025022108</v>
      </c>
      <c r="D147" s="3">
        <v>73.239999999999995</v>
      </c>
      <c r="E147" s="3">
        <v>59.4</v>
      </c>
      <c r="F147" s="5">
        <v>66.319999999999993</v>
      </c>
    </row>
    <row r="148" spans="1:6" ht="15" x14ac:dyDescent="0.15">
      <c r="A148" s="3">
        <v>147</v>
      </c>
      <c r="B148" s="4" t="str">
        <f t="shared" si="3"/>
        <v>202505003</v>
      </c>
      <c r="C148" s="4" t="str">
        <f>"2025022407"</f>
        <v>2025022407</v>
      </c>
      <c r="D148" s="3">
        <v>71.55</v>
      </c>
      <c r="E148" s="3">
        <v>60.7</v>
      </c>
      <c r="F148" s="5">
        <v>66.13</v>
      </c>
    </row>
    <row r="149" spans="1:6" ht="15" x14ac:dyDescent="0.15">
      <c r="A149" s="3">
        <v>148</v>
      </c>
      <c r="B149" s="4" t="str">
        <f t="shared" si="3"/>
        <v>202505003</v>
      </c>
      <c r="C149" s="4" t="str">
        <f>"2025021520"</f>
        <v>2025021520</v>
      </c>
      <c r="D149" s="3">
        <v>68.55</v>
      </c>
      <c r="E149" s="3">
        <v>63.6</v>
      </c>
      <c r="F149" s="5">
        <v>66.08</v>
      </c>
    </row>
    <row r="150" spans="1:6" ht="15" x14ac:dyDescent="0.15">
      <c r="A150" s="3">
        <v>149</v>
      </c>
      <c r="B150" s="4" t="str">
        <f t="shared" si="3"/>
        <v>202505003</v>
      </c>
      <c r="C150" s="4" t="str">
        <f>"2025021608"</f>
        <v>2025021608</v>
      </c>
      <c r="D150" s="3">
        <v>64.86</v>
      </c>
      <c r="E150" s="3">
        <v>67.3</v>
      </c>
      <c r="F150" s="5">
        <v>66.08</v>
      </c>
    </row>
    <row r="151" spans="1:6" ht="15" x14ac:dyDescent="0.15">
      <c r="A151" s="3">
        <v>150</v>
      </c>
      <c r="B151" s="4" t="str">
        <f t="shared" si="3"/>
        <v>202505003</v>
      </c>
      <c r="C151" s="4" t="str">
        <f>"2025022120"</f>
        <v>2025022120</v>
      </c>
      <c r="D151" s="3">
        <v>51.39</v>
      </c>
      <c r="E151" s="3">
        <v>80.7</v>
      </c>
      <c r="F151" s="5">
        <v>66.05</v>
      </c>
    </row>
    <row r="152" spans="1:6" ht="15" x14ac:dyDescent="0.15">
      <c r="A152" s="3">
        <v>151</v>
      </c>
      <c r="B152" s="4" t="str">
        <f t="shared" ref="B152:B215" si="4">"202505003"</f>
        <v>202505003</v>
      </c>
      <c r="C152" s="4" t="str">
        <f>"2025022305"</f>
        <v>2025022305</v>
      </c>
      <c r="D152" s="3">
        <v>65.38</v>
      </c>
      <c r="E152" s="3">
        <v>66.5</v>
      </c>
      <c r="F152" s="5">
        <v>65.94</v>
      </c>
    </row>
    <row r="153" spans="1:6" ht="15" x14ac:dyDescent="0.15">
      <c r="A153" s="3">
        <v>152</v>
      </c>
      <c r="B153" s="4" t="str">
        <f t="shared" si="4"/>
        <v>202505003</v>
      </c>
      <c r="C153" s="4" t="str">
        <f>"2025022228"</f>
        <v>2025022228</v>
      </c>
      <c r="D153" s="3">
        <v>71.099999999999994</v>
      </c>
      <c r="E153" s="3">
        <v>60.1</v>
      </c>
      <c r="F153" s="5">
        <v>65.599999999999994</v>
      </c>
    </row>
    <row r="154" spans="1:6" ht="15" x14ac:dyDescent="0.15">
      <c r="A154" s="3">
        <v>153</v>
      </c>
      <c r="B154" s="4" t="str">
        <f t="shared" si="4"/>
        <v>202505003</v>
      </c>
      <c r="C154" s="4" t="str">
        <f>"2025021909"</f>
        <v>2025021909</v>
      </c>
      <c r="D154" s="3">
        <v>61.45</v>
      </c>
      <c r="E154" s="3">
        <v>69.3</v>
      </c>
      <c r="F154" s="5">
        <v>65.38</v>
      </c>
    </row>
    <row r="155" spans="1:6" ht="15" x14ac:dyDescent="0.15">
      <c r="A155" s="3">
        <v>154</v>
      </c>
      <c r="B155" s="4" t="str">
        <f t="shared" si="4"/>
        <v>202505003</v>
      </c>
      <c r="C155" s="4" t="str">
        <f>"2025022003"</f>
        <v>2025022003</v>
      </c>
      <c r="D155" s="3">
        <v>64.38</v>
      </c>
      <c r="E155" s="3">
        <v>65.900000000000006</v>
      </c>
      <c r="F155" s="5">
        <v>65.14</v>
      </c>
    </row>
    <row r="156" spans="1:6" ht="15" x14ac:dyDescent="0.15">
      <c r="A156" s="3">
        <v>155</v>
      </c>
      <c r="B156" s="4" t="str">
        <f t="shared" si="4"/>
        <v>202505003</v>
      </c>
      <c r="C156" s="4" t="str">
        <f>"2025022306"</f>
        <v>2025022306</v>
      </c>
      <c r="D156" s="3">
        <v>63.06</v>
      </c>
      <c r="E156" s="3">
        <v>67.2</v>
      </c>
      <c r="F156" s="5">
        <v>65.13</v>
      </c>
    </row>
    <row r="157" spans="1:6" ht="15" x14ac:dyDescent="0.15">
      <c r="A157" s="3">
        <v>156</v>
      </c>
      <c r="B157" s="4" t="str">
        <f t="shared" si="4"/>
        <v>202505003</v>
      </c>
      <c r="C157" s="4" t="str">
        <f>"2025021610"</f>
        <v>2025021610</v>
      </c>
      <c r="D157" s="3">
        <v>67.7</v>
      </c>
      <c r="E157" s="3">
        <v>62.5</v>
      </c>
      <c r="F157" s="5">
        <v>65.099999999999994</v>
      </c>
    </row>
    <row r="158" spans="1:6" ht="15" x14ac:dyDescent="0.15">
      <c r="A158" s="3">
        <v>157</v>
      </c>
      <c r="B158" s="4" t="str">
        <f t="shared" si="4"/>
        <v>202505003</v>
      </c>
      <c r="C158" s="4" t="str">
        <f>"2025021602"</f>
        <v>2025021602</v>
      </c>
      <c r="D158" s="3">
        <v>67.930000000000007</v>
      </c>
      <c r="E158" s="3">
        <v>62.2</v>
      </c>
      <c r="F158" s="5">
        <v>65.069999999999993</v>
      </c>
    </row>
    <row r="159" spans="1:6" ht="15" x14ac:dyDescent="0.15">
      <c r="A159" s="3">
        <v>158</v>
      </c>
      <c r="B159" s="4" t="str">
        <f t="shared" si="4"/>
        <v>202505003</v>
      </c>
      <c r="C159" s="4" t="str">
        <f>"2025021910"</f>
        <v>2025021910</v>
      </c>
      <c r="D159" s="3">
        <v>62.35</v>
      </c>
      <c r="E159" s="3">
        <v>67.7</v>
      </c>
      <c r="F159" s="5">
        <v>65.03</v>
      </c>
    </row>
    <row r="160" spans="1:6" ht="15" x14ac:dyDescent="0.15">
      <c r="A160" s="3">
        <v>159</v>
      </c>
      <c r="B160" s="4" t="str">
        <f t="shared" si="4"/>
        <v>202505003</v>
      </c>
      <c r="C160" s="4" t="str">
        <f>"2025022227"</f>
        <v>2025022227</v>
      </c>
      <c r="D160" s="3">
        <v>64.06</v>
      </c>
      <c r="E160" s="3">
        <v>65.900000000000006</v>
      </c>
      <c r="F160" s="5">
        <v>64.98</v>
      </c>
    </row>
    <row r="161" spans="1:6" ht="15" x14ac:dyDescent="0.15">
      <c r="A161" s="3">
        <v>160</v>
      </c>
      <c r="B161" s="4" t="str">
        <f t="shared" si="4"/>
        <v>202505003</v>
      </c>
      <c r="C161" s="4" t="str">
        <f>"2025022413"</f>
        <v>2025022413</v>
      </c>
      <c r="D161" s="3">
        <v>63.5</v>
      </c>
      <c r="E161" s="3">
        <v>66.400000000000006</v>
      </c>
      <c r="F161" s="5">
        <v>64.95</v>
      </c>
    </row>
    <row r="162" spans="1:6" ht="15" x14ac:dyDescent="0.15">
      <c r="A162" s="3">
        <v>161</v>
      </c>
      <c r="B162" s="4" t="str">
        <f t="shared" si="4"/>
        <v>202505003</v>
      </c>
      <c r="C162" s="4" t="str">
        <f>"2025022402"</f>
        <v>2025022402</v>
      </c>
      <c r="D162" s="3">
        <v>58.26</v>
      </c>
      <c r="E162" s="3">
        <v>71.599999999999994</v>
      </c>
      <c r="F162" s="5">
        <v>64.930000000000007</v>
      </c>
    </row>
    <row r="163" spans="1:6" ht="15" x14ac:dyDescent="0.15">
      <c r="A163" s="3">
        <v>162</v>
      </c>
      <c r="B163" s="4" t="str">
        <f t="shared" si="4"/>
        <v>202505003</v>
      </c>
      <c r="C163" s="4" t="str">
        <f>"2025022417"</f>
        <v>2025022417</v>
      </c>
      <c r="D163" s="3">
        <v>70.06</v>
      </c>
      <c r="E163" s="3">
        <v>59.7</v>
      </c>
      <c r="F163" s="5">
        <v>64.88</v>
      </c>
    </row>
    <row r="164" spans="1:6" ht="15" x14ac:dyDescent="0.15">
      <c r="A164" s="3">
        <v>163</v>
      </c>
      <c r="B164" s="4" t="str">
        <f t="shared" si="4"/>
        <v>202505003</v>
      </c>
      <c r="C164" s="4" t="str">
        <f>"2025021902"</f>
        <v>2025021902</v>
      </c>
      <c r="D164" s="3">
        <v>66.48</v>
      </c>
      <c r="E164" s="3">
        <v>63.1</v>
      </c>
      <c r="F164" s="5">
        <v>64.790000000000006</v>
      </c>
    </row>
    <row r="165" spans="1:6" ht="15" x14ac:dyDescent="0.15">
      <c r="A165" s="3">
        <v>164</v>
      </c>
      <c r="B165" s="4" t="str">
        <f t="shared" si="4"/>
        <v>202505003</v>
      </c>
      <c r="C165" s="4" t="str">
        <f>"2025022202"</f>
        <v>2025022202</v>
      </c>
      <c r="D165" s="3">
        <v>61.48</v>
      </c>
      <c r="E165" s="3">
        <v>68.099999999999994</v>
      </c>
      <c r="F165" s="5">
        <v>64.790000000000006</v>
      </c>
    </row>
    <row r="166" spans="1:6" ht="15" x14ac:dyDescent="0.15">
      <c r="A166" s="3">
        <v>165</v>
      </c>
      <c r="B166" s="4" t="str">
        <f t="shared" si="4"/>
        <v>202505003</v>
      </c>
      <c r="C166" s="4" t="str">
        <f>"2025022109"</f>
        <v>2025022109</v>
      </c>
      <c r="D166" s="3">
        <v>58.38</v>
      </c>
      <c r="E166" s="3">
        <v>71.099999999999994</v>
      </c>
      <c r="F166" s="5">
        <v>64.739999999999995</v>
      </c>
    </row>
    <row r="167" spans="1:6" ht="15" x14ac:dyDescent="0.15">
      <c r="A167" s="3">
        <v>166</v>
      </c>
      <c r="B167" s="4" t="str">
        <f t="shared" si="4"/>
        <v>202505003</v>
      </c>
      <c r="C167" s="4" t="str">
        <f>"2025022011"</f>
        <v>2025022011</v>
      </c>
      <c r="D167" s="3">
        <v>66.17</v>
      </c>
      <c r="E167" s="3">
        <v>62.9</v>
      </c>
      <c r="F167" s="5">
        <v>64.540000000000006</v>
      </c>
    </row>
    <row r="168" spans="1:6" ht="15" x14ac:dyDescent="0.15">
      <c r="A168" s="3">
        <v>167</v>
      </c>
      <c r="B168" s="4" t="str">
        <f t="shared" si="4"/>
        <v>202505003</v>
      </c>
      <c r="C168" s="4" t="str">
        <f>"2025022223"</f>
        <v>2025022223</v>
      </c>
      <c r="D168" s="3">
        <v>68.48</v>
      </c>
      <c r="E168" s="3">
        <v>60.4</v>
      </c>
      <c r="F168" s="5">
        <v>64.44</v>
      </c>
    </row>
    <row r="169" spans="1:6" ht="15" x14ac:dyDescent="0.15">
      <c r="A169" s="3">
        <v>168</v>
      </c>
      <c r="B169" s="4" t="str">
        <f t="shared" si="4"/>
        <v>202505003</v>
      </c>
      <c r="C169" s="4" t="str">
        <f>"2025022503"</f>
        <v>2025022503</v>
      </c>
      <c r="D169" s="3">
        <v>55.96</v>
      </c>
      <c r="E169" s="3">
        <v>72.8</v>
      </c>
      <c r="F169" s="5">
        <v>64.38</v>
      </c>
    </row>
    <row r="170" spans="1:6" ht="15" x14ac:dyDescent="0.15">
      <c r="A170" s="3">
        <v>169</v>
      </c>
      <c r="B170" s="4" t="str">
        <f t="shared" si="4"/>
        <v>202505003</v>
      </c>
      <c r="C170" s="4" t="str">
        <f>"2025022201"</f>
        <v>2025022201</v>
      </c>
      <c r="D170" s="3">
        <v>61.28</v>
      </c>
      <c r="E170" s="3">
        <v>67.3</v>
      </c>
      <c r="F170" s="5">
        <v>64.290000000000006</v>
      </c>
    </row>
    <row r="171" spans="1:6" ht="15" x14ac:dyDescent="0.15">
      <c r="A171" s="3">
        <v>170</v>
      </c>
      <c r="B171" s="4" t="str">
        <f t="shared" si="4"/>
        <v>202505003</v>
      </c>
      <c r="C171" s="4" t="str">
        <f>"2025022023"</f>
        <v>2025022023</v>
      </c>
      <c r="D171" s="3">
        <v>63.45</v>
      </c>
      <c r="E171" s="3">
        <v>64.599999999999994</v>
      </c>
      <c r="F171" s="5">
        <v>64.03</v>
      </c>
    </row>
    <row r="172" spans="1:6" ht="15" x14ac:dyDescent="0.15">
      <c r="A172" s="3">
        <v>171</v>
      </c>
      <c r="B172" s="4" t="str">
        <f t="shared" si="4"/>
        <v>202505003</v>
      </c>
      <c r="C172" s="4" t="str">
        <f>"2025021806"</f>
        <v>2025021806</v>
      </c>
      <c r="D172" s="3">
        <v>68.44</v>
      </c>
      <c r="E172" s="3">
        <v>59.6</v>
      </c>
      <c r="F172" s="5">
        <v>64.02</v>
      </c>
    </row>
    <row r="173" spans="1:6" ht="15" x14ac:dyDescent="0.15">
      <c r="A173" s="3">
        <v>172</v>
      </c>
      <c r="B173" s="4" t="str">
        <f t="shared" si="4"/>
        <v>202505003</v>
      </c>
      <c r="C173" s="4" t="str">
        <f>"2025022112"</f>
        <v>2025022112</v>
      </c>
      <c r="D173" s="3">
        <v>69.72</v>
      </c>
      <c r="E173" s="3">
        <v>58.2</v>
      </c>
      <c r="F173" s="5">
        <v>63.96</v>
      </c>
    </row>
    <row r="174" spans="1:6" ht="15" x14ac:dyDescent="0.15">
      <c r="A174" s="3">
        <v>173</v>
      </c>
      <c r="B174" s="4" t="str">
        <f t="shared" si="4"/>
        <v>202505003</v>
      </c>
      <c r="C174" s="4" t="str">
        <f>"2025021503"</f>
        <v>2025021503</v>
      </c>
      <c r="D174" s="3">
        <v>69.16</v>
      </c>
      <c r="E174" s="3">
        <v>58.4</v>
      </c>
      <c r="F174" s="5">
        <v>63.78</v>
      </c>
    </row>
    <row r="175" spans="1:6" ht="15" x14ac:dyDescent="0.15">
      <c r="A175" s="3">
        <v>174</v>
      </c>
      <c r="B175" s="4" t="str">
        <f t="shared" si="4"/>
        <v>202505003</v>
      </c>
      <c r="C175" s="4" t="str">
        <f>"2025021629"</f>
        <v>2025021629</v>
      </c>
      <c r="D175" s="3">
        <v>63.16</v>
      </c>
      <c r="E175" s="3">
        <v>64.400000000000006</v>
      </c>
      <c r="F175" s="5">
        <v>63.78</v>
      </c>
    </row>
    <row r="176" spans="1:6" ht="15" x14ac:dyDescent="0.15">
      <c r="A176" s="3">
        <v>175</v>
      </c>
      <c r="B176" s="4" t="str">
        <f t="shared" si="4"/>
        <v>202505003</v>
      </c>
      <c r="C176" s="4" t="str">
        <f>"2025022002"</f>
        <v>2025022002</v>
      </c>
      <c r="D176" s="3">
        <v>60.28</v>
      </c>
      <c r="E176" s="3">
        <v>67.099999999999994</v>
      </c>
      <c r="F176" s="5">
        <v>63.69</v>
      </c>
    </row>
    <row r="177" spans="1:6" ht="15" x14ac:dyDescent="0.15">
      <c r="A177" s="3">
        <v>176</v>
      </c>
      <c r="B177" s="4" t="str">
        <f t="shared" si="4"/>
        <v>202505003</v>
      </c>
      <c r="C177" s="4" t="str">
        <f>"2025022026"</f>
        <v>2025022026</v>
      </c>
      <c r="D177" s="3">
        <v>58.66</v>
      </c>
      <c r="E177" s="3">
        <v>68.7</v>
      </c>
      <c r="F177" s="5">
        <v>63.68</v>
      </c>
    </row>
    <row r="178" spans="1:6" ht="15" x14ac:dyDescent="0.15">
      <c r="A178" s="3">
        <v>177</v>
      </c>
      <c r="B178" s="4" t="str">
        <f t="shared" si="4"/>
        <v>202505003</v>
      </c>
      <c r="C178" s="4" t="str">
        <f>"2025022211"</f>
        <v>2025022211</v>
      </c>
      <c r="D178" s="3">
        <v>59.66</v>
      </c>
      <c r="E178" s="3">
        <v>67.5</v>
      </c>
      <c r="F178" s="5">
        <v>63.58</v>
      </c>
    </row>
    <row r="179" spans="1:6" ht="15" x14ac:dyDescent="0.15">
      <c r="A179" s="3">
        <v>178</v>
      </c>
      <c r="B179" s="4" t="str">
        <f t="shared" si="4"/>
        <v>202505003</v>
      </c>
      <c r="C179" s="4" t="str">
        <f>"2025022216"</f>
        <v>2025022216</v>
      </c>
      <c r="D179" s="3">
        <v>61.45</v>
      </c>
      <c r="E179" s="3">
        <v>65.7</v>
      </c>
      <c r="F179" s="5">
        <v>63.58</v>
      </c>
    </row>
    <row r="180" spans="1:6" ht="15" x14ac:dyDescent="0.15">
      <c r="A180" s="3">
        <v>179</v>
      </c>
      <c r="B180" s="4" t="str">
        <f t="shared" si="4"/>
        <v>202505003</v>
      </c>
      <c r="C180" s="4" t="str">
        <f>"2025021820"</f>
        <v>2025021820</v>
      </c>
      <c r="D180" s="3">
        <v>51.59</v>
      </c>
      <c r="E180" s="3">
        <v>75.5</v>
      </c>
      <c r="F180" s="5">
        <v>63.55</v>
      </c>
    </row>
    <row r="181" spans="1:6" ht="15" x14ac:dyDescent="0.15">
      <c r="A181" s="3">
        <v>180</v>
      </c>
      <c r="B181" s="4" t="str">
        <f t="shared" si="4"/>
        <v>202505003</v>
      </c>
      <c r="C181" s="4" t="str">
        <f>"2025022504"</f>
        <v>2025022504</v>
      </c>
      <c r="D181" s="3">
        <v>58.46</v>
      </c>
      <c r="E181" s="3">
        <v>68.599999999999994</v>
      </c>
      <c r="F181" s="5">
        <v>63.53</v>
      </c>
    </row>
    <row r="182" spans="1:6" ht="15" x14ac:dyDescent="0.15">
      <c r="A182" s="3">
        <v>181</v>
      </c>
      <c r="B182" s="4" t="str">
        <f t="shared" si="4"/>
        <v>202505003</v>
      </c>
      <c r="C182" s="4" t="str">
        <f>"2025022130"</f>
        <v>2025022130</v>
      </c>
      <c r="D182" s="3">
        <v>67.11</v>
      </c>
      <c r="E182" s="3">
        <v>59.9</v>
      </c>
      <c r="F182" s="5">
        <v>63.51</v>
      </c>
    </row>
    <row r="183" spans="1:6" ht="15" x14ac:dyDescent="0.15">
      <c r="A183" s="3">
        <v>182</v>
      </c>
      <c r="B183" s="4" t="str">
        <f t="shared" si="4"/>
        <v>202505003</v>
      </c>
      <c r="C183" s="4" t="str">
        <f>"2025021508"</f>
        <v>2025021508</v>
      </c>
      <c r="D183" s="3">
        <v>64.72</v>
      </c>
      <c r="E183" s="3">
        <v>62.2</v>
      </c>
      <c r="F183" s="5">
        <v>63.46</v>
      </c>
    </row>
    <row r="184" spans="1:6" ht="15" x14ac:dyDescent="0.15">
      <c r="A184" s="3">
        <v>183</v>
      </c>
      <c r="B184" s="4" t="str">
        <f t="shared" si="4"/>
        <v>202505003</v>
      </c>
      <c r="C184" s="4" t="str">
        <f>"2025022323"</f>
        <v>2025022323</v>
      </c>
      <c r="D184" s="3">
        <v>61</v>
      </c>
      <c r="E184" s="3">
        <v>65.8</v>
      </c>
      <c r="F184" s="5">
        <v>63.4</v>
      </c>
    </row>
    <row r="185" spans="1:6" ht="15" x14ac:dyDescent="0.15">
      <c r="A185" s="3">
        <v>184</v>
      </c>
      <c r="B185" s="4" t="str">
        <f t="shared" si="4"/>
        <v>202505003</v>
      </c>
      <c r="C185" s="4" t="str">
        <f>"2025021710"</f>
        <v>2025021710</v>
      </c>
      <c r="D185" s="3">
        <v>59.86</v>
      </c>
      <c r="E185" s="3">
        <v>66.8</v>
      </c>
      <c r="F185" s="5">
        <v>63.33</v>
      </c>
    </row>
    <row r="186" spans="1:6" ht="15" x14ac:dyDescent="0.15">
      <c r="A186" s="3">
        <v>185</v>
      </c>
      <c r="B186" s="4" t="str">
        <f t="shared" si="4"/>
        <v>202505003</v>
      </c>
      <c r="C186" s="4" t="str">
        <f>"2025021705"</f>
        <v>2025021705</v>
      </c>
      <c r="D186" s="3">
        <v>64.34</v>
      </c>
      <c r="E186" s="3">
        <v>62.1</v>
      </c>
      <c r="F186" s="5">
        <v>63.22</v>
      </c>
    </row>
    <row r="187" spans="1:6" ht="15" x14ac:dyDescent="0.15">
      <c r="A187" s="3">
        <v>186</v>
      </c>
      <c r="B187" s="4" t="str">
        <f t="shared" si="4"/>
        <v>202505003</v>
      </c>
      <c r="C187" s="4" t="str">
        <f>"2025022105"</f>
        <v>2025022105</v>
      </c>
      <c r="D187" s="3">
        <v>64.34</v>
      </c>
      <c r="E187" s="3">
        <v>61.7</v>
      </c>
      <c r="F187" s="5">
        <v>63.02</v>
      </c>
    </row>
    <row r="188" spans="1:6" ht="15" x14ac:dyDescent="0.15">
      <c r="A188" s="3">
        <v>187</v>
      </c>
      <c r="B188" s="4" t="str">
        <f t="shared" si="4"/>
        <v>202505003</v>
      </c>
      <c r="C188" s="4" t="str">
        <f>"2025021519"</f>
        <v>2025021519</v>
      </c>
      <c r="D188" s="3">
        <v>63.66</v>
      </c>
      <c r="E188" s="3">
        <v>62.2</v>
      </c>
      <c r="F188" s="5">
        <v>62.93</v>
      </c>
    </row>
    <row r="189" spans="1:6" ht="15" x14ac:dyDescent="0.15">
      <c r="A189" s="3">
        <v>188</v>
      </c>
      <c r="B189" s="4" t="str">
        <f t="shared" si="4"/>
        <v>202505003</v>
      </c>
      <c r="C189" s="4" t="str">
        <f>"2025021427"</f>
        <v>2025021427</v>
      </c>
      <c r="D189" s="3">
        <v>61.28</v>
      </c>
      <c r="E189" s="3">
        <v>64.3</v>
      </c>
      <c r="F189" s="5">
        <v>62.79</v>
      </c>
    </row>
    <row r="190" spans="1:6" ht="15" x14ac:dyDescent="0.15">
      <c r="A190" s="3">
        <v>189</v>
      </c>
      <c r="B190" s="4" t="str">
        <f t="shared" si="4"/>
        <v>202505003</v>
      </c>
      <c r="C190" s="4" t="str">
        <f>"2025021919"</f>
        <v>2025021919</v>
      </c>
      <c r="D190" s="3">
        <v>58.63</v>
      </c>
      <c r="E190" s="3">
        <v>66.8</v>
      </c>
      <c r="F190" s="5">
        <v>62.72</v>
      </c>
    </row>
    <row r="191" spans="1:6" ht="15" x14ac:dyDescent="0.15">
      <c r="A191" s="3">
        <v>190</v>
      </c>
      <c r="B191" s="4" t="str">
        <f t="shared" si="4"/>
        <v>202505003</v>
      </c>
      <c r="C191" s="4" t="str">
        <f>"2025021620"</f>
        <v>2025021620</v>
      </c>
      <c r="D191" s="3">
        <v>70.86</v>
      </c>
      <c r="E191" s="3">
        <v>54.5</v>
      </c>
      <c r="F191" s="5">
        <v>62.68</v>
      </c>
    </row>
    <row r="192" spans="1:6" ht="15" x14ac:dyDescent="0.15">
      <c r="A192" s="3">
        <v>191</v>
      </c>
      <c r="B192" s="4" t="str">
        <f t="shared" si="4"/>
        <v>202505003</v>
      </c>
      <c r="C192" s="4" t="str">
        <f>"2025022009"</f>
        <v>2025022009</v>
      </c>
      <c r="D192" s="3">
        <v>55.03</v>
      </c>
      <c r="E192" s="3">
        <v>70.099999999999994</v>
      </c>
      <c r="F192" s="5">
        <v>62.57</v>
      </c>
    </row>
    <row r="193" spans="1:6" ht="15" x14ac:dyDescent="0.15">
      <c r="A193" s="3">
        <v>192</v>
      </c>
      <c r="B193" s="4" t="str">
        <f t="shared" si="4"/>
        <v>202505003</v>
      </c>
      <c r="C193" s="4" t="str">
        <f>"2025021707"</f>
        <v>2025021707</v>
      </c>
      <c r="D193" s="3">
        <v>70.14</v>
      </c>
      <c r="E193" s="3">
        <v>54.9</v>
      </c>
      <c r="F193" s="5">
        <v>62.52</v>
      </c>
    </row>
    <row r="194" spans="1:6" ht="15" x14ac:dyDescent="0.15">
      <c r="A194" s="3">
        <v>193</v>
      </c>
      <c r="B194" s="4" t="str">
        <f t="shared" si="4"/>
        <v>202505003</v>
      </c>
      <c r="C194" s="4" t="str">
        <f>"2025022420"</f>
        <v>2025022420</v>
      </c>
      <c r="D194" s="3">
        <v>56.84</v>
      </c>
      <c r="E194" s="3">
        <v>68.2</v>
      </c>
      <c r="F194" s="5">
        <v>62.52</v>
      </c>
    </row>
    <row r="195" spans="1:6" ht="15" x14ac:dyDescent="0.15">
      <c r="A195" s="3">
        <v>194</v>
      </c>
      <c r="B195" s="4" t="str">
        <f t="shared" si="4"/>
        <v>202505003</v>
      </c>
      <c r="C195" s="4" t="str">
        <f>"2025021930"</f>
        <v>2025021930</v>
      </c>
      <c r="D195" s="3">
        <v>57.27</v>
      </c>
      <c r="E195" s="3">
        <v>67.7</v>
      </c>
      <c r="F195" s="5">
        <v>62.49</v>
      </c>
    </row>
    <row r="196" spans="1:6" ht="15" x14ac:dyDescent="0.15">
      <c r="A196" s="3">
        <v>195</v>
      </c>
      <c r="B196" s="4" t="str">
        <f t="shared" si="4"/>
        <v>202505003</v>
      </c>
      <c r="C196" s="4" t="str">
        <f>"2025021724"</f>
        <v>2025021724</v>
      </c>
      <c r="D196" s="3">
        <v>66.48</v>
      </c>
      <c r="E196" s="3">
        <v>58.4</v>
      </c>
      <c r="F196" s="5">
        <v>62.44</v>
      </c>
    </row>
    <row r="197" spans="1:6" ht="15" x14ac:dyDescent="0.15">
      <c r="A197" s="3">
        <v>196</v>
      </c>
      <c r="B197" s="4" t="str">
        <f t="shared" si="4"/>
        <v>202505003</v>
      </c>
      <c r="C197" s="4" t="str">
        <f>"2025022203"</f>
        <v>2025022203</v>
      </c>
      <c r="D197" s="3">
        <v>60.89</v>
      </c>
      <c r="E197" s="3">
        <v>63.7</v>
      </c>
      <c r="F197" s="5">
        <v>62.3</v>
      </c>
    </row>
    <row r="198" spans="1:6" ht="15" x14ac:dyDescent="0.15">
      <c r="A198" s="3">
        <v>197</v>
      </c>
      <c r="B198" s="4" t="str">
        <f t="shared" si="4"/>
        <v>202505003</v>
      </c>
      <c r="C198" s="4" t="str">
        <f>"2025022318"</f>
        <v>2025022318</v>
      </c>
      <c r="D198" s="3">
        <v>56.99</v>
      </c>
      <c r="E198" s="3">
        <v>67.599999999999994</v>
      </c>
      <c r="F198" s="5">
        <v>62.3</v>
      </c>
    </row>
    <row r="199" spans="1:6" ht="15" x14ac:dyDescent="0.15">
      <c r="A199" s="3">
        <v>198</v>
      </c>
      <c r="B199" s="4" t="str">
        <f t="shared" si="4"/>
        <v>202505003</v>
      </c>
      <c r="C199" s="4" t="str">
        <f>"2025022508"</f>
        <v>2025022508</v>
      </c>
      <c r="D199" s="3">
        <v>62.59</v>
      </c>
      <c r="E199" s="3">
        <v>61.7</v>
      </c>
      <c r="F199" s="5">
        <v>62.15</v>
      </c>
    </row>
    <row r="200" spans="1:6" ht="15" x14ac:dyDescent="0.15">
      <c r="A200" s="3">
        <v>199</v>
      </c>
      <c r="B200" s="4" t="str">
        <f t="shared" si="4"/>
        <v>202505003</v>
      </c>
      <c r="C200" s="4" t="str">
        <f>"2025022502"</f>
        <v>2025022502</v>
      </c>
      <c r="D200" s="3">
        <v>68.069999999999993</v>
      </c>
      <c r="E200" s="3">
        <v>56.1</v>
      </c>
      <c r="F200" s="5">
        <v>62.09</v>
      </c>
    </row>
    <row r="201" spans="1:6" ht="15" x14ac:dyDescent="0.15">
      <c r="A201" s="3">
        <v>200</v>
      </c>
      <c r="B201" s="4" t="str">
        <f t="shared" si="4"/>
        <v>202505003</v>
      </c>
      <c r="C201" s="4" t="str">
        <f>"2025021509"</f>
        <v>2025021509</v>
      </c>
      <c r="D201" s="3">
        <v>56.98</v>
      </c>
      <c r="E201" s="3">
        <v>66.8</v>
      </c>
      <c r="F201" s="5">
        <v>61.89</v>
      </c>
    </row>
    <row r="202" spans="1:6" ht="15" x14ac:dyDescent="0.15">
      <c r="A202" s="3">
        <v>201</v>
      </c>
      <c r="B202" s="4" t="str">
        <f t="shared" si="4"/>
        <v>202505003</v>
      </c>
      <c r="C202" s="4" t="str">
        <f>"2025022308"</f>
        <v>2025022308</v>
      </c>
      <c r="D202" s="3">
        <v>59.55</v>
      </c>
      <c r="E202" s="3">
        <v>64.099999999999994</v>
      </c>
      <c r="F202" s="5">
        <v>61.83</v>
      </c>
    </row>
    <row r="203" spans="1:6" ht="15" x14ac:dyDescent="0.15">
      <c r="A203" s="3">
        <v>202</v>
      </c>
      <c r="B203" s="4" t="str">
        <f t="shared" si="4"/>
        <v>202505003</v>
      </c>
      <c r="C203" s="4" t="str">
        <f>"2025021628"</f>
        <v>2025021628</v>
      </c>
      <c r="D203" s="3">
        <v>59.14</v>
      </c>
      <c r="E203" s="3">
        <v>64.5</v>
      </c>
      <c r="F203" s="5">
        <v>61.82</v>
      </c>
    </row>
    <row r="204" spans="1:6" ht="15" x14ac:dyDescent="0.15">
      <c r="A204" s="3">
        <v>203</v>
      </c>
      <c r="B204" s="4" t="str">
        <f t="shared" si="4"/>
        <v>202505003</v>
      </c>
      <c r="C204" s="4" t="str">
        <f>"2025022403"</f>
        <v>2025022403</v>
      </c>
      <c r="D204" s="3">
        <v>57.66</v>
      </c>
      <c r="E204" s="3">
        <v>65.7</v>
      </c>
      <c r="F204" s="5">
        <v>61.68</v>
      </c>
    </row>
    <row r="205" spans="1:6" ht="15" x14ac:dyDescent="0.15">
      <c r="A205" s="3">
        <v>204</v>
      </c>
      <c r="B205" s="4" t="str">
        <f t="shared" si="4"/>
        <v>202505003</v>
      </c>
      <c r="C205" s="4" t="str">
        <f>"2025021709"</f>
        <v>2025021709</v>
      </c>
      <c r="D205" s="3">
        <v>64.38</v>
      </c>
      <c r="E205" s="3">
        <v>58.4</v>
      </c>
      <c r="F205" s="5">
        <v>61.39</v>
      </c>
    </row>
    <row r="206" spans="1:6" ht="15" x14ac:dyDescent="0.15">
      <c r="A206" s="3">
        <v>205</v>
      </c>
      <c r="B206" s="4" t="str">
        <f t="shared" si="4"/>
        <v>202505003</v>
      </c>
      <c r="C206" s="4" t="str">
        <f>"2025021719"</f>
        <v>2025021719</v>
      </c>
      <c r="D206" s="3">
        <v>55.59</v>
      </c>
      <c r="E206" s="3">
        <v>66.900000000000006</v>
      </c>
      <c r="F206" s="5">
        <v>61.25</v>
      </c>
    </row>
    <row r="207" spans="1:6" ht="15" x14ac:dyDescent="0.15">
      <c r="A207" s="3">
        <v>206</v>
      </c>
      <c r="B207" s="4" t="str">
        <f t="shared" si="4"/>
        <v>202505003</v>
      </c>
      <c r="C207" s="4" t="str">
        <f>"2025021815"</f>
        <v>2025021815</v>
      </c>
      <c r="D207" s="3">
        <v>65.34</v>
      </c>
      <c r="E207" s="3">
        <v>57.1</v>
      </c>
      <c r="F207" s="5">
        <v>61.22</v>
      </c>
    </row>
    <row r="208" spans="1:6" ht="15" x14ac:dyDescent="0.15">
      <c r="A208" s="3">
        <v>207</v>
      </c>
      <c r="B208" s="4" t="str">
        <f t="shared" si="4"/>
        <v>202505003</v>
      </c>
      <c r="C208" s="4" t="str">
        <f>"2025021819"</f>
        <v>2025021819</v>
      </c>
      <c r="D208" s="3">
        <v>60.45</v>
      </c>
      <c r="E208" s="3">
        <v>61.3</v>
      </c>
      <c r="F208" s="5">
        <v>60.88</v>
      </c>
    </row>
    <row r="209" spans="1:6" ht="15" x14ac:dyDescent="0.15">
      <c r="A209" s="3">
        <v>208</v>
      </c>
      <c r="B209" s="4" t="str">
        <f t="shared" si="4"/>
        <v>202505003</v>
      </c>
      <c r="C209" s="4" t="str">
        <f>"2025021517"</f>
        <v>2025021517</v>
      </c>
      <c r="D209" s="3">
        <v>50.56</v>
      </c>
      <c r="E209" s="3">
        <v>71.099999999999994</v>
      </c>
      <c r="F209" s="5">
        <v>60.83</v>
      </c>
    </row>
    <row r="210" spans="1:6" ht="15" x14ac:dyDescent="0.15">
      <c r="A210" s="3">
        <v>209</v>
      </c>
      <c r="B210" s="4" t="str">
        <f t="shared" si="4"/>
        <v>202505003</v>
      </c>
      <c r="C210" s="4" t="str">
        <f>"2025021527"</f>
        <v>2025021527</v>
      </c>
      <c r="D210" s="3">
        <v>56.28</v>
      </c>
      <c r="E210" s="3">
        <v>64.5</v>
      </c>
      <c r="F210" s="5">
        <v>60.39</v>
      </c>
    </row>
    <row r="211" spans="1:6" ht="15" x14ac:dyDescent="0.15">
      <c r="A211" s="3">
        <v>210</v>
      </c>
      <c r="B211" s="4" t="str">
        <f t="shared" si="4"/>
        <v>202505003</v>
      </c>
      <c r="C211" s="4" t="str">
        <f>"2025022019"</f>
        <v>2025022019</v>
      </c>
      <c r="D211" s="3">
        <v>60.25</v>
      </c>
      <c r="E211" s="3">
        <v>60.5</v>
      </c>
      <c r="F211" s="5">
        <v>60.38</v>
      </c>
    </row>
    <row r="212" spans="1:6" ht="15" x14ac:dyDescent="0.15">
      <c r="A212" s="3">
        <v>211</v>
      </c>
      <c r="B212" s="4" t="str">
        <f t="shared" si="4"/>
        <v>202505003</v>
      </c>
      <c r="C212" s="4" t="str">
        <f>"2025022212"</f>
        <v>2025022212</v>
      </c>
      <c r="D212" s="3">
        <v>62.3</v>
      </c>
      <c r="E212" s="3">
        <v>58.4</v>
      </c>
      <c r="F212" s="5">
        <v>60.35</v>
      </c>
    </row>
    <row r="213" spans="1:6" ht="15" x14ac:dyDescent="0.15">
      <c r="A213" s="3">
        <v>212</v>
      </c>
      <c r="B213" s="4" t="str">
        <f t="shared" si="4"/>
        <v>202505003</v>
      </c>
      <c r="C213" s="4" t="str">
        <f>"2025021612"</f>
        <v>2025021612</v>
      </c>
      <c r="D213" s="3">
        <v>63.65</v>
      </c>
      <c r="E213" s="3">
        <v>56.9</v>
      </c>
      <c r="F213" s="5">
        <v>60.28</v>
      </c>
    </row>
    <row r="214" spans="1:6" ht="15" x14ac:dyDescent="0.15">
      <c r="A214" s="3">
        <v>213</v>
      </c>
      <c r="B214" s="4" t="str">
        <f t="shared" si="4"/>
        <v>202505003</v>
      </c>
      <c r="C214" s="4" t="str">
        <f>"2025021617"</f>
        <v>2025021617</v>
      </c>
      <c r="D214" s="3">
        <v>64.03</v>
      </c>
      <c r="E214" s="3">
        <v>56.2</v>
      </c>
      <c r="F214" s="5">
        <v>60.12</v>
      </c>
    </row>
    <row r="215" spans="1:6" ht="15" x14ac:dyDescent="0.15">
      <c r="A215" s="3">
        <v>214</v>
      </c>
      <c r="B215" s="4" t="str">
        <f t="shared" si="4"/>
        <v>202505003</v>
      </c>
      <c r="C215" s="4" t="str">
        <f>"2025021812"</f>
        <v>2025021812</v>
      </c>
      <c r="D215" s="3">
        <v>61.14</v>
      </c>
      <c r="E215" s="3">
        <v>58.7</v>
      </c>
      <c r="F215" s="5">
        <v>59.92</v>
      </c>
    </row>
    <row r="216" spans="1:6" ht="15" x14ac:dyDescent="0.15">
      <c r="A216" s="3">
        <v>215</v>
      </c>
      <c r="B216" s="4" t="str">
        <f t="shared" ref="B216:B242" si="5">"202505003"</f>
        <v>202505003</v>
      </c>
      <c r="C216" s="4" t="str">
        <f>"2025021808"</f>
        <v>2025021808</v>
      </c>
      <c r="D216" s="3">
        <v>53.6</v>
      </c>
      <c r="E216" s="3">
        <v>66.2</v>
      </c>
      <c r="F216" s="5">
        <v>59.9</v>
      </c>
    </row>
    <row r="217" spans="1:6" ht="15" x14ac:dyDescent="0.15">
      <c r="A217" s="3">
        <v>216</v>
      </c>
      <c r="B217" s="4" t="str">
        <f t="shared" si="5"/>
        <v>202505003</v>
      </c>
      <c r="C217" s="4" t="str">
        <f>"2025021621"</f>
        <v>2025021621</v>
      </c>
      <c r="D217" s="3">
        <v>50.84</v>
      </c>
      <c r="E217" s="3">
        <v>68.900000000000006</v>
      </c>
      <c r="F217" s="5">
        <v>59.87</v>
      </c>
    </row>
    <row r="218" spans="1:6" ht="15" x14ac:dyDescent="0.15">
      <c r="A218" s="3">
        <v>217</v>
      </c>
      <c r="B218" s="4" t="str">
        <f t="shared" si="5"/>
        <v>202505003</v>
      </c>
      <c r="C218" s="4" t="str">
        <f>"2025021430"</f>
        <v>2025021430</v>
      </c>
      <c r="D218" s="3">
        <v>54.76</v>
      </c>
      <c r="E218" s="3">
        <v>64.8</v>
      </c>
      <c r="F218" s="5">
        <v>59.78</v>
      </c>
    </row>
    <row r="219" spans="1:6" ht="15" x14ac:dyDescent="0.15">
      <c r="A219" s="3">
        <v>218</v>
      </c>
      <c r="B219" s="4" t="str">
        <f t="shared" si="5"/>
        <v>202505003</v>
      </c>
      <c r="C219" s="4" t="str">
        <f>"2025021807"</f>
        <v>2025021807</v>
      </c>
      <c r="D219" s="3">
        <v>59.78</v>
      </c>
      <c r="E219" s="3">
        <v>59.5</v>
      </c>
      <c r="F219" s="5">
        <v>59.64</v>
      </c>
    </row>
    <row r="220" spans="1:6" ht="15" x14ac:dyDescent="0.15">
      <c r="A220" s="3">
        <v>219</v>
      </c>
      <c r="B220" s="4" t="str">
        <f t="shared" si="5"/>
        <v>202505003</v>
      </c>
      <c r="C220" s="4" t="str">
        <f>"2025021601"</f>
        <v>2025021601</v>
      </c>
      <c r="D220" s="3">
        <v>67.16</v>
      </c>
      <c r="E220" s="3">
        <v>51.8</v>
      </c>
      <c r="F220" s="5">
        <v>59.48</v>
      </c>
    </row>
    <row r="221" spans="1:6" ht="15" x14ac:dyDescent="0.15">
      <c r="A221" s="3">
        <v>220</v>
      </c>
      <c r="B221" s="4" t="str">
        <f t="shared" si="5"/>
        <v>202505003</v>
      </c>
      <c r="C221" s="4" t="str">
        <f>"2025022315"</f>
        <v>2025022315</v>
      </c>
      <c r="D221" s="3">
        <v>62.99</v>
      </c>
      <c r="E221" s="3">
        <v>55.8</v>
      </c>
      <c r="F221" s="5">
        <v>59.4</v>
      </c>
    </row>
    <row r="222" spans="1:6" ht="15" x14ac:dyDescent="0.15">
      <c r="A222" s="3">
        <v>221</v>
      </c>
      <c r="B222" s="4" t="str">
        <f t="shared" si="5"/>
        <v>202505003</v>
      </c>
      <c r="C222" s="4" t="str">
        <f>"2025021504"</f>
        <v>2025021504</v>
      </c>
      <c r="D222" s="3">
        <v>55.52</v>
      </c>
      <c r="E222" s="3">
        <v>63</v>
      </c>
      <c r="F222" s="5">
        <v>59.26</v>
      </c>
    </row>
    <row r="223" spans="1:6" ht="15" x14ac:dyDescent="0.15">
      <c r="A223" s="3">
        <v>222</v>
      </c>
      <c r="B223" s="4" t="str">
        <f t="shared" si="5"/>
        <v>202505003</v>
      </c>
      <c r="C223" s="4" t="str">
        <f>"2025022310"</f>
        <v>2025022310</v>
      </c>
      <c r="D223" s="3">
        <v>53.04</v>
      </c>
      <c r="E223" s="3">
        <v>65.2</v>
      </c>
      <c r="F223" s="5">
        <v>59.12</v>
      </c>
    </row>
    <row r="224" spans="1:6" ht="15" x14ac:dyDescent="0.15">
      <c r="A224" s="3">
        <v>223</v>
      </c>
      <c r="B224" s="4" t="str">
        <f t="shared" si="5"/>
        <v>202505003</v>
      </c>
      <c r="C224" s="4" t="str">
        <f>"2025021428"</f>
        <v>2025021428</v>
      </c>
      <c r="D224" s="3">
        <v>64.06</v>
      </c>
      <c r="E224" s="3">
        <v>53.8</v>
      </c>
      <c r="F224" s="5">
        <v>58.93</v>
      </c>
    </row>
    <row r="225" spans="1:6" ht="15" x14ac:dyDescent="0.15">
      <c r="A225" s="3">
        <v>224</v>
      </c>
      <c r="B225" s="4" t="str">
        <f t="shared" si="5"/>
        <v>202505003</v>
      </c>
      <c r="C225" s="4" t="str">
        <f>"2025021822"</f>
        <v>2025021822</v>
      </c>
      <c r="D225" s="3">
        <v>62.51</v>
      </c>
      <c r="E225" s="3">
        <v>55.2</v>
      </c>
      <c r="F225" s="5">
        <v>58.86</v>
      </c>
    </row>
    <row r="226" spans="1:6" ht="15" x14ac:dyDescent="0.15">
      <c r="A226" s="3">
        <v>225</v>
      </c>
      <c r="B226" s="4" t="str">
        <f t="shared" si="5"/>
        <v>202505003</v>
      </c>
      <c r="C226" s="4" t="str">
        <f>"2025022114"</f>
        <v>2025022114</v>
      </c>
      <c r="D226" s="3">
        <v>61.49</v>
      </c>
      <c r="E226" s="3">
        <v>56.1</v>
      </c>
      <c r="F226" s="5">
        <v>58.8</v>
      </c>
    </row>
    <row r="227" spans="1:6" ht="15" x14ac:dyDescent="0.15">
      <c r="A227" s="3">
        <v>226</v>
      </c>
      <c r="B227" s="4" t="str">
        <f t="shared" si="5"/>
        <v>202505003</v>
      </c>
      <c r="C227" s="4" t="str">
        <f>"2025022329"</f>
        <v>2025022329</v>
      </c>
      <c r="D227" s="3">
        <v>59.73</v>
      </c>
      <c r="E227" s="3">
        <v>57.1</v>
      </c>
      <c r="F227" s="5">
        <v>58.42</v>
      </c>
    </row>
    <row r="228" spans="1:6" ht="15" x14ac:dyDescent="0.15">
      <c r="A228" s="3">
        <v>227</v>
      </c>
      <c r="B228" s="4" t="str">
        <f t="shared" si="5"/>
        <v>202505003</v>
      </c>
      <c r="C228" s="4" t="str">
        <f>"2025022505"</f>
        <v>2025022505</v>
      </c>
      <c r="D228" s="3">
        <v>59.8</v>
      </c>
      <c r="E228" s="3">
        <v>55.6</v>
      </c>
      <c r="F228" s="5">
        <v>57.7</v>
      </c>
    </row>
    <row r="229" spans="1:6" ht="15" x14ac:dyDescent="0.15">
      <c r="A229" s="3">
        <v>228</v>
      </c>
      <c r="B229" s="4" t="str">
        <f t="shared" si="5"/>
        <v>202505003</v>
      </c>
      <c r="C229" s="4" t="str">
        <f>"2025022111"</f>
        <v>2025022111</v>
      </c>
      <c r="D229" s="3">
        <v>52.3</v>
      </c>
      <c r="E229" s="3">
        <v>62.6</v>
      </c>
      <c r="F229" s="5">
        <v>57.45</v>
      </c>
    </row>
    <row r="230" spans="1:6" ht="15" x14ac:dyDescent="0.15">
      <c r="A230" s="3">
        <v>229</v>
      </c>
      <c r="B230" s="4" t="str">
        <f t="shared" si="5"/>
        <v>202505003</v>
      </c>
      <c r="C230" s="4" t="str">
        <f>"2025021918"</f>
        <v>2025021918</v>
      </c>
      <c r="D230" s="3">
        <v>59.97</v>
      </c>
      <c r="E230" s="3">
        <v>54.3</v>
      </c>
      <c r="F230" s="5">
        <v>57.14</v>
      </c>
    </row>
    <row r="231" spans="1:6" ht="15" x14ac:dyDescent="0.15">
      <c r="A231" s="3">
        <v>230</v>
      </c>
      <c r="B231" s="4" t="str">
        <f t="shared" si="5"/>
        <v>202505003</v>
      </c>
      <c r="C231" s="4" t="str">
        <f>"2025021528"</f>
        <v>2025021528</v>
      </c>
      <c r="D231" s="3">
        <v>61.99</v>
      </c>
      <c r="E231" s="3">
        <v>50.8</v>
      </c>
      <c r="F231" s="5">
        <v>56.4</v>
      </c>
    </row>
    <row r="232" spans="1:6" ht="15" x14ac:dyDescent="0.15">
      <c r="A232" s="3">
        <v>231</v>
      </c>
      <c r="B232" s="4" t="str">
        <f t="shared" si="5"/>
        <v>202505003</v>
      </c>
      <c r="C232" s="4" t="str">
        <f>"2025022103"</f>
        <v>2025022103</v>
      </c>
      <c r="D232" s="3">
        <v>57.67</v>
      </c>
      <c r="E232" s="3">
        <v>54.8</v>
      </c>
      <c r="F232" s="5">
        <v>56.24</v>
      </c>
    </row>
    <row r="233" spans="1:6" ht="15" x14ac:dyDescent="0.15">
      <c r="A233" s="3">
        <v>232</v>
      </c>
      <c r="B233" s="4" t="str">
        <f t="shared" si="5"/>
        <v>202505003</v>
      </c>
      <c r="C233" s="4" t="str">
        <f>"2025021907"</f>
        <v>2025021907</v>
      </c>
      <c r="D233" s="3">
        <v>55.52</v>
      </c>
      <c r="E233" s="3">
        <v>56.6</v>
      </c>
      <c r="F233" s="5">
        <v>56.06</v>
      </c>
    </row>
    <row r="234" spans="1:6" ht="15" x14ac:dyDescent="0.15">
      <c r="A234" s="3">
        <v>233</v>
      </c>
      <c r="B234" s="4" t="str">
        <f t="shared" si="5"/>
        <v>202505003</v>
      </c>
      <c r="C234" s="4" t="str">
        <f>"2025021903"</f>
        <v>2025021903</v>
      </c>
      <c r="D234" s="3">
        <v>52.86</v>
      </c>
      <c r="E234" s="3">
        <v>58.3</v>
      </c>
      <c r="F234" s="5">
        <v>55.58</v>
      </c>
    </row>
    <row r="235" spans="1:6" ht="15" x14ac:dyDescent="0.15">
      <c r="A235" s="3">
        <v>234</v>
      </c>
      <c r="B235" s="4" t="str">
        <f t="shared" si="5"/>
        <v>202505003</v>
      </c>
      <c r="C235" s="4" t="str">
        <f>"2025022129"</f>
        <v>2025022129</v>
      </c>
      <c r="D235" s="3">
        <v>65.97</v>
      </c>
      <c r="E235" s="3">
        <v>44.4</v>
      </c>
      <c r="F235" s="5">
        <v>55.19</v>
      </c>
    </row>
    <row r="236" spans="1:6" ht="15" x14ac:dyDescent="0.15">
      <c r="A236" s="3">
        <v>235</v>
      </c>
      <c r="B236" s="4" t="str">
        <f t="shared" si="5"/>
        <v>202505003</v>
      </c>
      <c r="C236" s="4" t="str">
        <f>"2025022119"</f>
        <v>2025022119</v>
      </c>
      <c r="D236" s="3">
        <v>57.55</v>
      </c>
      <c r="E236" s="3">
        <v>52.5</v>
      </c>
      <c r="F236" s="5">
        <v>55.03</v>
      </c>
    </row>
    <row r="237" spans="1:6" ht="15" x14ac:dyDescent="0.15">
      <c r="A237" s="3">
        <v>236</v>
      </c>
      <c r="B237" s="4" t="str">
        <f t="shared" si="5"/>
        <v>202505003</v>
      </c>
      <c r="C237" s="4" t="str">
        <f>"2025022311"</f>
        <v>2025022311</v>
      </c>
      <c r="D237" s="3">
        <v>58.89</v>
      </c>
      <c r="E237" s="3">
        <v>47.2</v>
      </c>
      <c r="F237" s="5">
        <v>53.05</v>
      </c>
    </row>
    <row r="238" spans="1:6" ht="15" x14ac:dyDescent="0.15">
      <c r="A238" s="3">
        <v>237</v>
      </c>
      <c r="B238" s="4" t="str">
        <f t="shared" si="5"/>
        <v>202505003</v>
      </c>
      <c r="C238" s="4" t="str">
        <f>"2025021911"</f>
        <v>2025021911</v>
      </c>
      <c r="D238" s="3">
        <v>65.97</v>
      </c>
      <c r="E238" s="3">
        <v>40.1</v>
      </c>
      <c r="F238" s="5">
        <v>53.04</v>
      </c>
    </row>
    <row r="239" spans="1:6" ht="15" x14ac:dyDescent="0.15">
      <c r="A239" s="3">
        <v>238</v>
      </c>
      <c r="B239" s="4" t="str">
        <f t="shared" si="5"/>
        <v>202505003</v>
      </c>
      <c r="C239" s="4" t="str">
        <f>"2025021604"</f>
        <v>2025021604</v>
      </c>
      <c r="D239" s="3">
        <v>54.3</v>
      </c>
      <c r="E239" s="3">
        <v>39.700000000000003</v>
      </c>
      <c r="F239" s="5">
        <v>47</v>
      </c>
    </row>
    <row r="240" spans="1:6" ht="15" x14ac:dyDescent="0.15">
      <c r="A240" s="3">
        <v>239</v>
      </c>
      <c r="B240" s="4" t="str">
        <f t="shared" si="5"/>
        <v>202505003</v>
      </c>
      <c r="C240" s="4" t="str">
        <f>"2025022303"</f>
        <v>2025022303</v>
      </c>
      <c r="D240" s="3">
        <v>48.28</v>
      </c>
      <c r="E240" s="3">
        <v>36.299999999999997</v>
      </c>
      <c r="F240" s="5">
        <v>42.29</v>
      </c>
    </row>
    <row r="241" spans="1:6" ht="15" x14ac:dyDescent="0.15">
      <c r="A241" s="3">
        <v>240</v>
      </c>
      <c r="B241" s="4" t="str">
        <f t="shared" si="5"/>
        <v>202505003</v>
      </c>
      <c r="C241" s="4" t="str">
        <f>"2025021916"</f>
        <v>2025021916</v>
      </c>
      <c r="D241" s="3">
        <v>47.72</v>
      </c>
      <c r="E241" s="3">
        <v>36.6</v>
      </c>
      <c r="F241" s="5">
        <v>42.16</v>
      </c>
    </row>
    <row r="242" spans="1:6" ht="15" x14ac:dyDescent="0.15">
      <c r="A242" s="3">
        <v>241</v>
      </c>
      <c r="B242" s="4" t="str">
        <f t="shared" si="5"/>
        <v>202505003</v>
      </c>
      <c r="C242" s="4" t="str">
        <f>"2025022004"</f>
        <v>2025022004</v>
      </c>
      <c r="D242" s="3">
        <v>59.86</v>
      </c>
      <c r="E242" s="3">
        <v>20.100000000000001</v>
      </c>
      <c r="F242" s="5">
        <v>39.979999999999997</v>
      </c>
    </row>
    <row r="243" spans="1:6" ht="15" x14ac:dyDescent="0.15">
      <c r="A243" s="3">
        <v>242</v>
      </c>
      <c r="B243" s="4" t="str">
        <f t="shared" ref="B243:B279" si="6">"202505003"</f>
        <v>202505003</v>
      </c>
      <c r="C243" s="4" t="str">
        <f>"2025021423"</f>
        <v>2025021423</v>
      </c>
      <c r="D243" s="4" t="s">
        <v>6</v>
      </c>
      <c r="E243" s="4" t="s">
        <v>6</v>
      </c>
      <c r="F243" s="6" t="s">
        <v>6</v>
      </c>
    </row>
    <row r="244" spans="1:6" ht="15" x14ac:dyDescent="0.15">
      <c r="A244" s="3">
        <v>243</v>
      </c>
      <c r="B244" s="4" t="str">
        <f t="shared" si="6"/>
        <v>202505003</v>
      </c>
      <c r="C244" s="4" t="str">
        <f>"2025021426"</f>
        <v>2025021426</v>
      </c>
      <c r="D244" s="4" t="s">
        <v>6</v>
      </c>
      <c r="E244" s="4" t="s">
        <v>6</v>
      </c>
      <c r="F244" s="6" t="s">
        <v>6</v>
      </c>
    </row>
    <row r="245" spans="1:6" ht="15" x14ac:dyDescent="0.15">
      <c r="A245" s="3">
        <v>244</v>
      </c>
      <c r="B245" s="4" t="str">
        <f t="shared" si="6"/>
        <v>202505003</v>
      </c>
      <c r="C245" s="4" t="str">
        <f>"2025021429"</f>
        <v>2025021429</v>
      </c>
      <c r="D245" s="4" t="s">
        <v>6</v>
      </c>
      <c r="E245" s="4" t="s">
        <v>6</v>
      </c>
      <c r="F245" s="6" t="s">
        <v>6</v>
      </c>
    </row>
    <row r="246" spans="1:6" ht="15" x14ac:dyDescent="0.15">
      <c r="A246" s="3">
        <v>245</v>
      </c>
      <c r="B246" s="4" t="str">
        <f t="shared" si="6"/>
        <v>202505003</v>
      </c>
      <c r="C246" s="4" t="str">
        <f>"2025021505"</f>
        <v>2025021505</v>
      </c>
      <c r="D246" s="4" t="s">
        <v>6</v>
      </c>
      <c r="E246" s="4" t="s">
        <v>6</v>
      </c>
      <c r="F246" s="6" t="s">
        <v>6</v>
      </c>
    </row>
    <row r="247" spans="1:6" ht="15" x14ac:dyDescent="0.15">
      <c r="A247" s="3">
        <v>246</v>
      </c>
      <c r="B247" s="4" t="str">
        <f t="shared" si="6"/>
        <v>202505003</v>
      </c>
      <c r="C247" s="4" t="str">
        <f>"2025021506"</f>
        <v>2025021506</v>
      </c>
      <c r="D247" s="4" t="s">
        <v>6</v>
      </c>
      <c r="E247" s="4" t="s">
        <v>6</v>
      </c>
      <c r="F247" s="6" t="s">
        <v>6</v>
      </c>
    </row>
    <row r="248" spans="1:6" ht="15" x14ac:dyDescent="0.15">
      <c r="A248" s="3">
        <v>247</v>
      </c>
      <c r="B248" s="4" t="str">
        <f t="shared" si="6"/>
        <v>202505003</v>
      </c>
      <c r="C248" s="4" t="str">
        <f>"2025021507"</f>
        <v>2025021507</v>
      </c>
      <c r="D248" s="4" t="s">
        <v>6</v>
      </c>
      <c r="E248" s="4" t="s">
        <v>6</v>
      </c>
      <c r="F248" s="6" t="s">
        <v>6</v>
      </c>
    </row>
    <row r="249" spans="1:6" ht="15" x14ac:dyDescent="0.15">
      <c r="A249" s="3">
        <v>248</v>
      </c>
      <c r="B249" s="4" t="str">
        <f t="shared" si="6"/>
        <v>202505003</v>
      </c>
      <c r="C249" s="4" t="str">
        <f>"2025021511"</f>
        <v>2025021511</v>
      </c>
      <c r="D249" s="4" t="s">
        <v>6</v>
      </c>
      <c r="E249" s="4" t="s">
        <v>6</v>
      </c>
      <c r="F249" s="6" t="s">
        <v>6</v>
      </c>
    </row>
    <row r="250" spans="1:6" ht="15" x14ac:dyDescent="0.15">
      <c r="A250" s="3">
        <v>249</v>
      </c>
      <c r="B250" s="4" t="str">
        <f t="shared" si="6"/>
        <v>202505003</v>
      </c>
      <c r="C250" s="4" t="str">
        <f>"2025021516"</f>
        <v>2025021516</v>
      </c>
      <c r="D250" s="4" t="s">
        <v>6</v>
      </c>
      <c r="E250" s="4" t="s">
        <v>6</v>
      </c>
      <c r="F250" s="6" t="s">
        <v>6</v>
      </c>
    </row>
    <row r="251" spans="1:6" ht="15" x14ac:dyDescent="0.15">
      <c r="A251" s="3">
        <v>250</v>
      </c>
      <c r="B251" s="4" t="str">
        <f t="shared" si="6"/>
        <v>202505003</v>
      </c>
      <c r="C251" s="4" t="str">
        <f>"2025021522"</f>
        <v>2025021522</v>
      </c>
      <c r="D251" s="4" t="s">
        <v>6</v>
      </c>
      <c r="E251" s="4" t="s">
        <v>6</v>
      </c>
      <c r="F251" s="6" t="s">
        <v>6</v>
      </c>
    </row>
    <row r="252" spans="1:6" ht="15" x14ac:dyDescent="0.15">
      <c r="A252" s="3">
        <v>251</v>
      </c>
      <c r="B252" s="4" t="str">
        <f t="shared" si="6"/>
        <v>202505003</v>
      </c>
      <c r="C252" s="4" t="str">
        <f>"2025021524"</f>
        <v>2025021524</v>
      </c>
      <c r="D252" s="4" t="s">
        <v>6</v>
      </c>
      <c r="E252" s="4" t="s">
        <v>6</v>
      </c>
      <c r="F252" s="6" t="s">
        <v>6</v>
      </c>
    </row>
    <row r="253" spans="1:6" ht="15" x14ac:dyDescent="0.15">
      <c r="A253" s="3">
        <v>252</v>
      </c>
      <c r="B253" s="4" t="str">
        <f t="shared" si="6"/>
        <v>202505003</v>
      </c>
      <c r="C253" s="4" t="str">
        <f>"2025021525"</f>
        <v>2025021525</v>
      </c>
      <c r="D253" s="4" t="s">
        <v>6</v>
      </c>
      <c r="E253" s="4" t="s">
        <v>6</v>
      </c>
      <c r="F253" s="6" t="s">
        <v>6</v>
      </c>
    </row>
    <row r="254" spans="1:6" ht="15" x14ac:dyDescent="0.15">
      <c r="A254" s="3">
        <v>253</v>
      </c>
      <c r="B254" s="4" t="str">
        <f t="shared" si="6"/>
        <v>202505003</v>
      </c>
      <c r="C254" s="4" t="str">
        <f>"2025021526"</f>
        <v>2025021526</v>
      </c>
      <c r="D254" s="4" t="s">
        <v>6</v>
      </c>
      <c r="E254" s="4" t="s">
        <v>6</v>
      </c>
      <c r="F254" s="6" t="s">
        <v>6</v>
      </c>
    </row>
    <row r="255" spans="1:6" ht="15" x14ac:dyDescent="0.15">
      <c r="A255" s="3">
        <v>254</v>
      </c>
      <c r="B255" s="4" t="str">
        <f t="shared" si="6"/>
        <v>202505003</v>
      </c>
      <c r="C255" s="4" t="str">
        <f>"2025021529"</f>
        <v>2025021529</v>
      </c>
      <c r="D255" s="4" t="s">
        <v>6</v>
      </c>
      <c r="E255" s="4" t="s">
        <v>6</v>
      </c>
      <c r="F255" s="6" t="s">
        <v>6</v>
      </c>
    </row>
    <row r="256" spans="1:6" ht="15" x14ac:dyDescent="0.15">
      <c r="A256" s="3">
        <v>255</v>
      </c>
      <c r="B256" s="4" t="str">
        <f t="shared" si="6"/>
        <v>202505003</v>
      </c>
      <c r="C256" s="4" t="str">
        <f>"2025021605"</f>
        <v>2025021605</v>
      </c>
      <c r="D256" s="4" t="s">
        <v>6</v>
      </c>
      <c r="E256" s="4" t="s">
        <v>6</v>
      </c>
      <c r="F256" s="6" t="s">
        <v>6</v>
      </c>
    </row>
    <row r="257" spans="1:6" ht="15" x14ac:dyDescent="0.15">
      <c r="A257" s="3">
        <v>256</v>
      </c>
      <c r="B257" s="4" t="str">
        <f t="shared" si="6"/>
        <v>202505003</v>
      </c>
      <c r="C257" s="4" t="str">
        <f>"2025021607"</f>
        <v>2025021607</v>
      </c>
      <c r="D257" s="4" t="s">
        <v>6</v>
      </c>
      <c r="E257" s="4" t="s">
        <v>6</v>
      </c>
      <c r="F257" s="6" t="s">
        <v>6</v>
      </c>
    </row>
    <row r="258" spans="1:6" ht="15" x14ac:dyDescent="0.15">
      <c r="A258" s="3">
        <v>257</v>
      </c>
      <c r="B258" s="4" t="str">
        <f t="shared" si="6"/>
        <v>202505003</v>
      </c>
      <c r="C258" s="4" t="str">
        <f>"2025021611"</f>
        <v>2025021611</v>
      </c>
      <c r="D258" s="4" t="s">
        <v>6</v>
      </c>
      <c r="E258" s="4" t="s">
        <v>6</v>
      </c>
      <c r="F258" s="6" t="s">
        <v>6</v>
      </c>
    </row>
    <row r="259" spans="1:6" ht="15" x14ac:dyDescent="0.15">
      <c r="A259" s="3">
        <v>258</v>
      </c>
      <c r="B259" s="4" t="str">
        <f t="shared" si="6"/>
        <v>202505003</v>
      </c>
      <c r="C259" s="4" t="str">
        <f>"2025021614"</f>
        <v>2025021614</v>
      </c>
      <c r="D259" s="4" t="s">
        <v>6</v>
      </c>
      <c r="E259" s="4" t="s">
        <v>6</v>
      </c>
      <c r="F259" s="6" t="s">
        <v>6</v>
      </c>
    </row>
    <row r="260" spans="1:6" ht="15" x14ac:dyDescent="0.15">
      <c r="A260" s="3">
        <v>259</v>
      </c>
      <c r="B260" s="4" t="str">
        <f t="shared" si="6"/>
        <v>202505003</v>
      </c>
      <c r="C260" s="4" t="str">
        <f>"2025021618"</f>
        <v>2025021618</v>
      </c>
      <c r="D260" s="4" t="s">
        <v>6</v>
      </c>
      <c r="E260" s="4" t="s">
        <v>6</v>
      </c>
      <c r="F260" s="6" t="s">
        <v>6</v>
      </c>
    </row>
    <row r="261" spans="1:6" ht="15" x14ac:dyDescent="0.15">
      <c r="A261" s="3">
        <v>260</v>
      </c>
      <c r="B261" s="4" t="str">
        <f t="shared" si="6"/>
        <v>202505003</v>
      </c>
      <c r="C261" s="4" t="str">
        <f>"2025021627"</f>
        <v>2025021627</v>
      </c>
      <c r="D261" s="4" t="s">
        <v>6</v>
      </c>
      <c r="E261" s="4" t="s">
        <v>6</v>
      </c>
      <c r="F261" s="6" t="s">
        <v>6</v>
      </c>
    </row>
    <row r="262" spans="1:6" ht="15" x14ac:dyDescent="0.15">
      <c r="A262" s="3">
        <v>261</v>
      </c>
      <c r="B262" s="4" t="str">
        <f t="shared" si="6"/>
        <v>202505003</v>
      </c>
      <c r="C262" s="4" t="str">
        <f>"2025021702"</f>
        <v>2025021702</v>
      </c>
      <c r="D262" s="4" t="s">
        <v>6</v>
      </c>
      <c r="E262" s="4" t="s">
        <v>6</v>
      </c>
      <c r="F262" s="6" t="s">
        <v>6</v>
      </c>
    </row>
    <row r="263" spans="1:6" ht="15" x14ac:dyDescent="0.15">
      <c r="A263" s="3">
        <v>262</v>
      </c>
      <c r="B263" s="4" t="str">
        <f t="shared" si="6"/>
        <v>202505003</v>
      </c>
      <c r="C263" s="4" t="str">
        <f>"2025021703"</f>
        <v>2025021703</v>
      </c>
      <c r="D263" s="4" t="s">
        <v>6</v>
      </c>
      <c r="E263" s="4" t="s">
        <v>6</v>
      </c>
      <c r="F263" s="6" t="s">
        <v>6</v>
      </c>
    </row>
    <row r="264" spans="1:6" ht="15" x14ac:dyDescent="0.15">
      <c r="A264" s="3">
        <v>263</v>
      </c>
      <c r="B264" s="4" t="str">
        <f t="shared" si="6"/>
        <v>202505003</v>
      </c>
      <c r="C264" s="4" t="str">
        <f>"2025021706"</f>
        <v>2025021706</v>
      </c>
      <c r="D264" s="4" t="s">
        <v>6</v>
      </c>
      <c r="E264" s="4" t="s">
        <v>6</v>
      </c>
      <c r="F264" s="6" t="s">
        <v>6</v>
      </c>
    </row>
    <row r="265" spans="1:6" ht="15" x14ac:dyDescent="0.15">
      <c r="A265" s="3">
        <v>264</v>
      </c>
      <c r="B265" s="4" t="str">
        <f t="shared" si="6"/>
        <v>202505003</v>
      </c>
      <c r="C265" s="4" t="str">
        <f>"2025021708"</f>
        <v>2025021708</v>
      </c>
      <c r="D265" s="4" t="s">
        <v>6</v>
      </c>
      <c r="E265" s="4" t="s">
        <v>6</v>
      </c>
      <c r="F265" s="6" t="s">
        <v>6</v>
      </c>
    </row>
    <row r="266" spans="1:6" ht="15" x14ac:dyDescent="0.15">
      <c r="A266" s="3">
        <v>265</v>
      </c>
      <c r="B266" s="4" t="str">
        <f t="shared" si="6"/>
        <v>202505003</v>
      </c>
      <c r="C266" s="4" t="str">
        <f>"2025021712"</f>
        <v>2025021712</v>
      </c>
      <c r="D266" s="4" t="s">
        <v>6</v>
      </c>
      <c r="E266" s="4" t="s">
        <v>6</v>
      </c>
      <c r="F266" s="6" t="s">
        <v>6</v>
      </c>
    </row>
    <row r="267" spans="1:6" ht="15" x14ac:dyDescent="0.15">
      <c r="A267" s="3">
        <v>266</v>
      </c>
      <c r="B267" s="4" t="str">
        <f t="shared" si="6"/>
        <v>202505003</v>
      </c>
      <c r="C267" s="4" t="str">
        <f>"2025021713"</f>
        <v>2025021713</v>
      </c>
      <c r="D267" s="4" t="s">
        <v>6</v>
      </c>
      <c r="E267" s="4" t="s">
        <v>6</v>
      </c>
      <c r="F267" s="6" t="s">
        <v>6</v>
      </c>
    </row>
    <row r="268" spans="1:6" ht="15" x14ac:dyDescent="0.15">
      <c r="A268" s="3">
        <v>267</v>
      </c>
      <c r="B268" s="4" t="str">
        <f t="shared" si="6"/>
        <v>202505003</v>
      </c>
      <c r="C268" s="4" t="str">
        <f>"2025021714"</f>
        <v>2025021714</v>
      </c>
      <c r="D268" s="4" t="s">
        <v>6</v>
      </c>
      <c r="E268" s="4" t="s">
        <v>6</v>
      </c>
      <c r="F268" s="6" t="s">
        <v>6</v>
      </c>
    </row>
    <row r="269" spans="1:6" ht="15" x14ac:dyDescent="0.15">
      <c r="A269" s="3">
        <v>268</v>
      </c>
      <c r="B269" s="4" t="str">
        <f t="shared" si="6"/>
        <v>202505003</v>
      </c>
      <c r="C269" s="4" t="str">
        <f>"2025021716"</f>
        <v>2025021716</v>
      </c>
      <c r="D269" s="4" t="s">
        <v>6</v>
      </c>
      <c r="E269" s="4" t="s">
        <v>6</v>
      </c>
      <c r="F269" s="6" t="s">
        <v>6</v>
      </c>
    </row>
    <row r="270" spans="1:6" ht="15" x14ac:dyDescent="0.15">
      <c r="A270" s="3">
        <v>269</v>
      </c>
      <c r="B270" s="4" t="str">
        <f t="shared" si="6"/>
        <v>202505003</v>
      </c>
      <c r="C270" s="4" t="str">
        <f>"2025021721"</f>
        <v>2025021721</v>
      </c>
      <c r="D270" s="4" t="s">
        <v>6</v>
      </c>
      <c r="E270" s="4" t="s">
        <v>6</v>
      </c>
      <c r="F270" s="6" t="s">
        <v>6</v>
      </c>
    </row>
    <row r="271" spans="1:6" ht="15" x14ac:dyDescent="0.15">
      <c r="A271" s="3">
        <v>270</v>
      </c>
      <c r="B271" s="4" t="str">
        <f t="shared" si="6"/>
        <v>202505003</v>
      </c>
      <c r="C271" s="4" t="str">
        <f>"2025021723"</f>
        <v>2025021723</v>
      </c>
      <c r="D271" s="4" t="s">
        <v>6</v>
      </c>
      <c r="E271" s="4" t="s">
        <v>6</v>
      </c>
      <c r="F271" s="6" t="s">
        <v>6</v>
      </c>
    </row>
    <row r="272" spans="1:6" ht="15" x14ac:dyDescent="0.15">
      <c r="A272" s="3">
        <v>271</v>
      </c>
      <c r="B272" s="4" t="str">
        <f t="shared" si="6"/>
        <v>202505003</v>
      </c>
      <c r="C272" s="4" t="str">
        <f>"2025021725"</f>
        <v>2025021725</v>
      </c>
      <c r="D272" s="4" t="s">
        <v>6</v>
      </c>
      <c r="E272" s="4" t="s">
        <v>6</v>
      </c>
      <c r="F272" s="6" t="s">
        <v>6</v>
      </c>
    </row>
    <row r="273" spans="1:6" ht="15" x14ac:dyDescent="0.15">
      <c r="A273" s="3">
        <v>272</v>
      </c>
      <c r="B273" s="4" t="str">
        <f t="shared" si="6"/>
        <v>202505003</v>
      </c>
      <c r="C273" s="4" t="str">
        <f>"2025021729"</f>
        <v>2025021729</v>
      </c>
      <c r="D273" s="4" t="s">
        <v>6</v>
      </c>
      <c r="E273" s="4" t="s">
        <v>6</v>
      </c>
      <c r="F273" s="6" t="s">
        <v>6</v>
      </c>
    </row>
    <row r="274" spans="1:6" ht="15" x14ac:dyDescent="0.15">
      <c r="A274" s="3">
        <v>273</v>
      </c>
      <c r="B274" s="4" t="str">
        <f t="shared" si="6"/>
        <v>202505003</v>
      </c>
      <c r="C274" s="4" t="str">
        <f>"2025021804"</f>
        <v>2025021804</v>
      </c>
      <c r="D274" s="4" t="s">
        <v>6</v>
      </c>
      <c r="E274" s="4" t="s">
        <v>6</v>
      </c>
      <c r="F274" s="6" t="s">
        <v>6</v>
      </c>
    </row>
    <row r="275" spans="1:6" ht="15" x14ac:dyDescent="0.15">
      <c r="A275" s="3">
        <v>274</v>
      </c>
      <c r="B275" s="4" t="str">
        <f t="shared" si="6"/>
        <v>202505003</v>
      </c>
      <c r="C275" s="4" t="str">
        <f>"2025021805"</f>
        <v>2025021805</v>
      </c>
      <c r="D275" s="4" t="s">
        <v>6</v>
      </c>
      <c r="E275" s="4" t="s">
        <v>6</v>
      </c>
      <c r="F275" s="6" t="s">
        <v>6</v>
      </c>
    </row>
    <row r="276" spans="1:6" ht="15" x14ac:dyDescent="0.15">
      <c r="A276" s="3">
        <v>275</v>
      </c>
      <c r="B276" s="4" t="str">
        <f t="shared" si="6"/>
        <v>202505003</v>
      </c>
      <c r="C276" s="4" t="str">
        <f>"2025021809"</f>
        <v>2025021809</v>
      </c>
      <c r="D276" s="4" t="s">
        <v>6</v>
      </c>
      <c r="E276" s="4" t="s">
        <v>6</v>
      </c>
      <c r="F276" s="6" t="s">
        <v>6</v>
      </c>
    </row>
    <row r="277" spans="1:6" ht="15" x14ac:dyDescent="0.15">
      <c r="A277" s="3">
        <v>276</v>
      </c>
      <c r="B277" s="4" t="str">
        <f t="shared" si="6"/>
        <v>202505003</v>
      </c>
      <c r="C277" s="4" t="str">
        <f>"2025021811"</f>
        <v>2025021811</v>
      </c>
      <c r="D277" s="4" t="s">
        <v>6</v>
      </c>
      <c r="E277" s="4" t="s">
        <v>6</v>
      </c>
      <c r="F277" s="6" t="s">
        <v>6</v>
      </c>
    </row>
    <row r="278" spans="1:6" ht="15" x14ac:dyDescent="0.15">
      <c r="A278" s="3">
        <v>277</v>
      </c>
      <c r="B278" s="4" t="str">
        <f t="shared" si="6"/>
        <v>202505003</v>
      </c>
      <c r="C278" s="4" t="str">
        <f>"2025021814"</f>
        <v>2025021814</v>
      </c>
      <c r="D278" s="4" t="s">
        <v>6</v>
      </c>
      <c r="E278" s="4" t="s">
        <v>6</v>
      </c>
      <c r="F278" s="6" t="s">
        <v>6</v>
      </c>
    </row>
    <row r="279" spans="1:6" ht="15" x14ac:dyDescent="0.15">
      <c r="A279" s="3">
        <v>278</v>
      </c>
      <c r="B279" s="4" t="str">
        <f t="shared" si="6"/>
        <v>202505003</v>
      </c>
      <c r="C279" s="4" t="str">
        <f>"2025021816"</f>
        <v>2025021816</v>
      </c>
      <c r="D279" s="4" t="s">
        <v>6</v>
      </c>
      <c r="E279" s="4" t="s">
        <v>6</v>
      </c>
      <c r="F279" s="6" t="s">
        <v>6</v>
      </c>
    </row>
    <row r="280" spans="1:6" ht="15" x14ac:dyDescent="0.15">
      <c r="A280" s="3">
        <v>279</v>
      </c>
      <c r="B280" s="4" t="str">
        <f t="shared" ref="B280:B339" si="7">"202505003"</f>
        <v>202505003</v>
      </c>
      <c r="C280" s="4" t="str">
        <f>"2025021818"</f>
        <v>2025021818</v>
      </c>
      <c r="D280" s="4" t="s">
        <v>6</v>
      </c>
      <c r="E280" s="4" t="s">
        <v>6</v>
      </c>
      <c r="F280" s="6" t="s">
        <v>6</v>
      </c>
    </row>
    <row r="281" spans="1:6" ht="15" x14ac:dyDescent="0.15">
      <c r="A281" s="3">
        <v>280</v>
      </c>
      <c r="B281" s="4" t="str">
        <f t="shared" si="7"/>
        <v>202505003</v>
      </c>
      <c r="C281" s="4" t="str">
        <f>"2025021821"</f>
        <v>2025021821</v>
      </c>
      <c r="D281" s="4" t="s">
        <v>6</v>
      </c>
      <c r="E281" s="4" t="s">
        <v>6</v>
      </c>
      <c r="F281" s="6" t="s">
        <v>6</v>
      </c>
    </row>
    <row r="282" spans="1:6" ht="15" x14ac:dyDescent="0.15">
      <c r="A282" s="3">
        <v>281</v>
      </c>
      <c r="B282" s="4" t="str">
        <f t="shared" si="7"/>
        <v>202505003</v>
      </c>
      <c r="C282" s="4" t="str">
        <f>"2025021823"</f>
        <v>2025021823</v>
      </c>
      <c r="D282" s="4" t="s">
        <v>6</v>
      </c>
      <c r="E282" s="4" t="s">
        <v>6</v>
      </c>
      <c r="F282" s="6" t="s">
        <v>6</v>
      </c>
    </row>
    <row r="283" spans="1:6" ht="15" x14ac:dyDescent="0.15">
      <c r="A283" s="3">
        <v>282</v>
      </c>
      <c r="B283" s="4" t="str">
        <f t="shared" si="7"/>
        <v>202505003</v>
      </c>
      <c r="C283" s="4" t="str">
        <f>"2025021829"</f>
        <v>2025021829</v>
      </c>
      <c r="D283" s="4" t="s">
        <v>6</v>
      </c>
      <c r="E283" s="4" t="s">
        <v>6</v>
      </c>
      <c r="F283" s="6" t="s">
        <v>6</v>
      </c>
    </row>
    <row r="284" spans="1:6" ht="15" x14ac:dyDescent="0.15">
      <c r="A284" s="3">
        <v>283</v>
      </c>
      <c r="B284" s="4" t="str">
        <f t="shared" si="7"/>
        <v>202505003</v>
      </c>
      <c r="C284" s="4" t="str">
        <f>"2025021912"</f>
        <v>2025021912</v>
      </c>
      <c r="D284" s="4" t="s">
        <v>6</v>
      </c>
      <c r="E284" s="4" t="s">
        <v>6</v>
      </c>
      <c r="F284" s="6" t="s">
        <v>6</v>
      </c>
    </row>
    <row r="285" spans="1:6" ht="15" x14ac:dyDescent="0.15">
      <c r="A285" s="3">
        <v>284</v>
      </c>
      <c r="B285" s="4" t="str">
        <f t="shared" si="7"/>
        <v>202505003</v>
      </c>
      <c r="C285" s="4" t="str">
        <f>"2025021914"</f>
        <v>2025021914</v>
      </c>
      <c r="D285" s="4" t="s">
        <v>6</v>
      </c>
      <c r="E285" s="4" t="s">
        <v>6</v>
      </c>
      <c r="F285" s="6" t="s">
        <v>6</v>
      </c>
    </row>
    <row r="286" spans="1:6" ht="15" x14ac:dyDescent="0.15">
      <c r="A286" s="3">
        <v>285</v>
      </c>
      <c r="B286" s="4" t="str">
        <f t="shared" si="7"/>
        <v>202505003</v>
      </c>
      <c r="C286" s="4" t="str">
        <f>"2025021915"</f>
        <v>2025021915</v>
      </c>
      <c r="D286" s="4" t="s">
        <v>6</v>
      </c>
      <c r="E286" s="4" t="s">
        <v>6</v>
      </c>
      <c r="F286" s="6" t="s">
        <v>6</v>
      </c>
    </row>
    <row r="287" spans="1:6" ht="15" x14ac:dyDescent="0.15">
      <c r="A287" s="3">
        <v>286</v>
      </c>
      <c r="B287" s="4" t="str">
        <f t="shared" si="7"/>
        <v>202505003</v>
      </c>
      <c r="C287" s="4" t="str">
        <f>"2025021923"</f>
        <v>2025021923</v>
      </c>
      <c r="D287" s="4" t="s">
        <v>6</v>
      </c>
      <c r="E287" s="4" t="s">
        <v>6</v>
      </c>
      <c r="F287" s="6" t="s">
        <v>6</v>
      </c>
    </row>
    <row r="288" spans="1:6" ht="15" x14ac:dyDescent="0.15">
      <c r="A288" s="3">
        <v>287</v>
      </c>
      <c r="B288" s="4" t="str">
        <f t="shared" si="7"/>
        <v>202505003</v>
      </c>
      <c r="C288" s="4" t="str">
        <f>"2025021928"</f>
        <v>2025021928</v>
      </c>
      <c r="D288" s="4" t="s">
        <v>6</v>
      </c>
      <c r="E288" s="4" t="s">
        <v>6</v>
      </c>
      <c r="F288" s="6" t="s">
        <v>6</v>
      </c>
    </row>
    <row r="289" spans="1:6" ht="15" x14ac:dyDescent="0.15">
      <c r="A289" s="3">
        <v>288</v>
      </c>
      <c r="B289" s="4" t="str">
        <f t="shared" si="7"/>
        <v>202505003</v>
      </c>
      <c r="C289" s="4" t="str">
        <f>"2025022007"</f>
        <v>2025022007</v>
      </c>
      <c r="D289" s="4" t="s">
        <v>6</v>
      </c>
      <c r="E289" s="4" t="s">
        <v>6</v>
      </c>
      <c r="F289" s="6" t="s">
        <v>6</v>
      </c>
    </row>
    <row r="290" spans="1:6" ht="15" x14ac:dyDescent="0.15">
      <c r="A290" s="3">
        <v>289</v>
      </c>
      <c r="B290" s="4" t="str">
        <f t="shared" si="7"/>
        <v>202505003</v>
      </c>
      <c r="C290" s="4" t="str">
        <f>"2025022008"</f>
        <v>2025022008</v>
      </c>
      <c r="D290" s="4" t="s">
        <v>6</v>
      </c>
      <c r="E290" s="4" t="s">
        <v>6</v>
      </c>
      <c r="F290" s="6" t="s">
        <v>6</v>
      </c>
    </row>
    <row r="291" spans="1:6" ht="15" x14ac:dyDescent="0.15">
      <c r="A291" s="3">
        <v>290</v>
      </c>
      <c r="B291" s="4" t="str">
        <f t="shared" si="7"/>
        <v>202505003</v>
      </c>
      <c r="C291" s="4" t="str">
        <f>"2025022013"</f>
        <v>2025022013</v>
      </c>
      <c r="D291" s="4" t="s">
        <v>6</v>
      </c>
      <c r="E291" s="4" t="s">
        <v>6</v>
      </c>
      <c r="F291" s="6" t="s">
        <v>6</v>
      </c>
    </row>
    <row r="292" spans="1:6" ht="15" x14ac:dyDescent="0.15">
      <c r="A292" s="3">
        <v>291</v>
      </c>
      <c r="B292" s="4" t="str">
        <f t="shared" si="7"/>
        <v>202505003</v>
      </c>
      <c r="C292" s="4" t="str">
        <f>"2025022015"</f>
        <v>2025022015</v>
      </c>
      <c r="D292" s="4" t="s">
        <v>6</v>
      </c>
      <c r="E292" s="4" t="s">
        <v>6</v>
      </c>
      <c r="F292" s="6" t="s">
        <v>6</v>
      </c>
    </row>
    <row r="293" spans="1:6" ht="15" x14ac:dyDescent="0.15">
      <c r="A293" s="3">
        <v>292</v>
      </c>
      <c r="B293" s="4" t="str">
        <f t="shared" si="7"/>
        <v>202505003</v>
      </c>
      <c r="C293" s="4" t="str">
        <f>"2025022020"</f>
        <v>2025022020</v>
      </c>
      <c r="D293" s="4" t="s">
        <v>6</v>
      </c>
      <c r="E293" s="4" t="s">
        <v>6</v>
      </c>
      <c r="F293" s="6" t="s">
        <v>6</v>
      </c>
    </row>
    <row r="294" spans="1:6" ht="15" x14ac:dyDescent="0.15">
      <c r="A294" s="3">
        <v>293</v>
      </c>
      <c r="B294" s="4" t="str">
        <f t="shared" si="7"/>
        <v>202505003</v>
      </c>
      <c r="C294" s="4" t="str">
        <f>"2025022021"</f>
        <v>2025022021</v>
      </c>
      <c r="D294" s="4" t="s">
        <v>6</v>
      </c>
      <c r="E294" s="4" t="s">
        <v>6</v>
      </c>
      <c r="F294" s="6" t="s">
        <v>6</v>
      </c>
    </row>
    <row r="295" spans="1:6" ht="15" x14ac:dyDescent="0.15">
      <c r="A295" s="3">
        <v>294</v>
      </c>
      <c r="B295" s="4" t="str">
        <f t="shared" si="7"/>
        <v>202505003</v>
      </c>
      <c r="C295" s="4" t="str">
        <f>"2025022022"</f>
        <v>2025022022</v>
      </c>
      <c r="D295" s="4" t="s">
        <v>6</v>
      </c>
      <c r="E295" s="4" t="s">
        <v>6</v>
      </c>
      <c r="F295" s="6" t="s">
        <v>6</v>
      </c>
    </row>
    <row r="296" spans="1:6" ht="15" x14ac:dyDescent="0.15">
      <c r="A296" s="3">
        <v>295</v>
      </c>
      <c r="B296" s="4" t="str">
        <f t="shared" si="7"/>
        <v>202505003</v>
      </c>
      <c r="C296" s="4" t="str">
        <f>"2025022024"</f>
        <v>2025022024</v>
      </c>
      <c r="D296" s="4" t="s">
        <v>6</v>
      </c>
      <c r="E296" s="4" t="s">
        <v>6</v>
      </c>
      <c r="F296" s="6" t="s">
        <v>6</v>
      </c>
    </row>
    <row r="297" spans="1:6" ht="15" x14ac:dyDescent="0.15">
      <c r="A297" s="3">
        <v>296</v>
      </c>
      <c r="B297" s="4" t="str">
        <f t="shared" si="7"/>
        <v>202505003</v>
      </c>
      <c r="C297" s="4" t="str">
        <f>"2025022027"</f>
        <v>2025022027</v>
      </c>
      <c r="D297" s="4" t="s">
        <v>6</v>
      </c>
      <c r="E297" s="4" t="s">
        <v>6</v>
      </c>
      <c r="F297" s="6" t="s">
        <v>6</v>
      </c>
    </row>
    <row r="298" spans="1:6" ht="15" x14ac:dyDescent="0.15">
      <c r="A298" s="3">
        <v>297</v>
      </c>
      <c r="B298" s="4" t="str">
        <f t="shared" si="7"/>
        <v>202505003</v>
      </c>
      <c r="C298" s="4" t="str">
        <f>"2025022030"</f>
        <v>2025022030</v>
      </c>
      <c r="D298" s="4" t="s">
        <v>6</v>
      </c>
      <c r="E298" s="4" t="s">
        <v>6</v>
      </c>
      <c r="F298" s="6" t="s">
        <v>6</v>
      </c>
    </row>
    <row r="299" spans="1:6" ht="15" x14ac:dyDescent="0.15">
      <c r="A299" s="3">
        <v>298</v>
      </c>
      <c r="B299" s="4" t="str">
        <f t="shared" si="7"/>
        <v>202505003</v>
      </c>
      <c r="C299" s="4" t="str">
        <f>"2025022101"</f>
        <v>2025022101</v>
      </c>
      <c r="D299" s="4" t="s">
        <v>6</v>
      </c>
      <c r="E299" s="4" t="s">
        <v>6</v>
      </c>
      <c r="F299" s="6" t="s">
        <v>6</v>
      </c>
    </row>
    <row r="300" spans="1:6" ht="15" x14ac:dyDescent="0.15">
      <c r="A300" s="3">
        <v>299</v>
      </c>
      <c r="B300" s="4" t="str">
        <f t="shared" si="7"/>
        <v>202505003</v>
      </c>
      <c r="C300" s="4" t="str">
        <f>"2025022102"</f>
        <v>2025022102</v>
      </c>
      <c r="D300" s="4" t="s">
        <v>6</v>
      </c>
      <c r="E300" s="4" t="s">
        <v>6</v>
      </c>
      <c r="F300" s="6" t="s">
        <v>6</v>
      </c>
    </row>
    <row r="301" spans="1:6" ht="15" x14ac:dyDescent="0.15">
      <c r="A301" s="3">
        <v>300</v>
      </c>
      <c r="B301" s="4" t="str">
        <f t="shared" si="7"/>
        <v>202505003</v>
      </c>
      <c r="C301" s="4" t="str">
        <f>"2025022106"</f>
        <v>2025022106</v>
      </c>
      <c r="D301" s="4" t="s">
        <v>6</v>
      </c>
      <c r="E301" s="4" t="s">
        <v>6</v>
      </c>
      <c r="F301" s="6" t="s">
        <v>6</v>
      </c>
    </row>
    <row r="302" spans="1:6" ht="15" x14ac:dyDescent="0.15">
      <c r="A302" s="3">
        <v>301</v>
      </c>
      <c r="B302" s="4" t="str">
        <f t="shared" si="7"/>
        <v>202505003</v>
      </c>
      <c r="C302" s="4" t="str">
        <f>"2025022107"</f>
        <v>2025022107</v>
      </c>
      <c r="D302" s="4" t="s">
        <v>6</v>
      </c>
      <c r="E302" s="4" t="s">
        <v>6</v>
      </c>
      <c r="F302" s="6" t="s">
        <v>6</v>
      </c>
    </row>
    <row r="303" spans="1:6" ht="15" x14ac:dyDescent="0.15">
      <c r="A303" s="3">
        <v>302</v>
      </c>
      <c r="B303" s="4" t="str">
        <f t="shared" si="7"/>
        <v>202505003</v>
      </c>
      <c r="C303" s="4" t="str">
        <f>"2025022113"</f>
        <v>2025022113</v>
      </c>
      <c r="D303" s="4" t="s">
        <v>6</v>
      </c>
      <c r="E303" s="4" t="s">
        <v>6</v>
      </c>
      <c r="F303" s="6" t="s">
        <v>6</v>
      </c>
    </row>
    <row r="304" spans="1:6" ht="15" x14ac:dyDescent="0.15">
      <c r="A304" s="3">
        <v>303</v>
      </c>
      <c r="B304" s="4" t="str">
        <f t="shared" si="7"/>
        <v>202505003</v>
      </c>
      <c r="C304" s="4" t="str">
        <f>"2025022115"</f>
        <v>2025022115</v>
      </c>
      <c r="D304" s="4" t="s">
        <v>6</v>
      </c>
      <c r="E304" s="4" t="s">
        <v>6</v>
      </c>
      <c r="F304" s="6" t="s">
        <v>6</v>
      </c>
    </row>
    <row r="305" spans="1:6" ht="15" x14ac:dyDescent="0.15">
      <c r="A305" s="3">
        <v>304</v>
      </c>
      <c r="B305" s="4" t="str">
        <f t="shared" si="7"/>
        <v>202505003</v>
      </c>
      <c r="C305" s="4" t="str">
        <f>"2025022117"</f>
        <v>2025022117</v>
      </c>
      <c r="D305" s="4" t="s">
        <v>6</v>
      </c>
      <c r="E305" s="4" t="s">
        <v>6</v>
      </c>
      <c r="F305" s="6" t="s">
        <v>6</v>
      </c>
    </row>
    <row r="306" spans="1:6" ht="15" x14ac:dyDescent="0.15">
      <c r="A306" s="3">
        <v>305</v>
      </c>
      <c r="B306" s="4" t="str">
        <f t="shared" si="7"/>
        <v>202505003</v>
      </c>
      <c r="C306" s="4" t="str">
        <f>"2025022122"</f>
        <v>2025022122</v>
      </c>
      <c r="D306" s="4" t="s">
        <v>6</v>
      </c>
      <c r="E306" s="4" t="s">
        <v>6</v>
      </c>
      <c r="F306" s="6" t="s">
        <v>6</v>
      </c>
    </row>
    <row r="307" spans="1:6" ht="15" x14ac:dyDescent="0.15">
      <c r="A307" s="3">
        <v>306</v>
      </c>
      <c r="B307" s="4" t="str">
        <f t="shared" si="7"/>
        <v>202505003</v>
      </c>
      <c r="C307" s="4" t="str">
        <f>"2025022126"</f>
        <v>2025022126</v>
      </c>
      <c r="D307" s="4" t="s">
        <v>6</v>
      </c>
      <c r="E307" s="4" t="s">
        <v>6</v>
      </c>
      <c r="F307" s="6" t="s">
        <v>6</v>
      </c>
    </row>
    <row r="308" spans="1:6" ht="15" x14ac:dyDescent="0.15">
      <c r="A308" s="3">
        <v>307</v>
      </c>
      <c r="B308" s="4" t="str">
        <f t="shared" si="7"/>
        <v>202505003</v>
      </c>
      <c r="C308" s="4" t="str">
        <f>"2025022127"</f>
        <v>2025022127</v>
      </c>
      <c r="D308" s="4" t="s">
        <v>6</v>
      </c>
      <c r="E308" s="4" t="s">
        <v>6</v>
      </c>
      <c r="F308" s="6" t="s">
        <v>6</v>
      </c>
    </row>
    <row r="309" spans="1:6" ht="15" x14ac:dyDescent="0.15">
      <c r="A309" s="3">
        <v>308</v>
      </c>
      <c r="B309" s="4" t="str">
        <f t="shared" si="7"/>
        <v>202505003</v>
      </c>
      <c r="C309" s="4" t="str">
        <f>"2025022208"</f>
        <v>2025022208</v>
      </c>
      <c r="D309" s="4" t="s">
        <v>6</v>
      </c>
      <c r="E309" s="4" t="s">
        <v>6</v>
      </c>
      <c r="F309" s="6" t="s">
        <v>6</v>
      </c>
    </row>
    <row r="310" spans="1:6" ht="15" x14ac:dyDescent="0.15">
      <c r="A310" s="3">
        <v>309</v>
      </c>
      <c r="B310" s="4" t="str">
        <f t="shared" si="7"/>
        <v>202505003</v>
      </c>
      <c r="C310" s="4" t="str">
        <f>"2025022215"</f>
        <v>2025022215</v>
      </c>
      <c r="D310" s="4" t="s">
        <v>6</v>
      </c>
      <c r="E310" s="4" t="s">
        <v>6</v>
      </c>
      <c r="F310" s="6" t="s">
        <v>6</v>
      </c>
    </row>
    <row r="311" spans="1:6" ht="15" x14ac:dyDescent="0.15">
      <c r="A311" s="3">
        <v>310</v>
      </c>
      <c r="B311" s="4" t="str">
        <f t="shared" si="7"/>
        <v>202505003</v>
      </c>
      <c r="C311" s="4" t="str">
        <f>"2025022217"</f>
        <v>2025022217</v>
      </c>
      <c r="D311" s="4" t="s">
        <v>6</v>
      </c>
      <c r="E311" s="4" t="s">
        <v>6</v>
      </c>
      <c r="F311" s="6" t="s">
        <v>6</v>
      </c>
    </row>
    <row r="312" spans="1:6" ht="15" x14ac:dyDescent="0.15">
      <c r="A312" s="3">
        <v>311</v>
      </c>
      <c r="B312" s="4" t="str">
        <f t="shared" si="7"/>
        <v>202505003</v>
      </c>
      <c r="C312" s="4" t="str">
        <f>"2025022218"</f>
        <v>2025022218</v>
      </c>
      <c r="D312" s="4" t="s">
        <v>6</v>
      </c>
      <c r="E312" s="4" t="s">
        <v>6</v>
      </c>
      <c r="F312" s="6" t="s">
        <v>6</v>
      </c>
    </row>
    <row r="313" spans="1:6" ht="15" x14ac:dyDescent="0.15">
      <c r="A313" s="3">
        <v>312</v>
      </c>
      <c r="B313" s="4" t="str">
        <f t="shared" si="7"/>
        <v>202505003</v>
      </c>
      <c r="C313" s="4" t="str">
        <f>"2025022220"</f>
        <v>2025022220</v>
      </c>
      <c r="D313" s="4" t="s">
        <v>6</v>
      </c>
      <c r="E313" s="4" t="s">
        <v>6</v>
      </c>
      <c r="F313" s="6" t="s">
        <v>6</v>
      </c>
    </row>
    <row r="314" spans="1:6" ht="15" x14ac:dyDescent="0.15">
      <c r="A314" s="3">
        <v>313</v>
      </c>
      <c r="B314" s="4" t="str">
        <f t="shared" si="7"/>
        <v>202505003</v>
      </c>
      <c r="C314" s="4" t="str">
        <f>"2025022221"</f>
        <v>2025022221</v>
      </c>
      <c r="D314" s="4" t="s">
        <v>6</v>
      </c>
      <c r="E314" s="4" t="s">
        <v>6</v>
      </c>
      <c r="F314" s="6" t="s">
        <v>6</v>
      </c>
    </row>
    <row r="315" spans="1:6" ht="15" x14ac:dyDescent="0.15">
      <c r="A315" s="3">
        <v>314</v>
      </c>
      <c r="B315" s="4" t="str">
        <f t="shared" si="7"/>
        <v>202505003</v>
      </c>
      <c r="C315" s="4" t="str">
        <f>"2025022225"</f>
        <v>2025022225</v>
      </c>
      <c r="D315" s="4" t="s">
        <v>6</v>
      </c>
      <c r="E315" s="4" t="s">
        <v>6</v>
      </c>
      <c r="F315" s="6" t="s">
        <v>6</v>
      </c>
    </row>
    <row r="316" spans="1:6" ht="15" x14ac:dyDescent="0.15">
      <c r="A316" s="3">
        <v>315</v>
      </c>
      <c r="B316" s="4" t="str">
        <f t="shared" si="7"/>
        <v>202505003</v>
      </c>
      <c r="C316" s="4" t="str">
        <f>"2025022229"</f>
        <v>2025022229</v>
      </c>
      <c r="D316" s="4" t="s">
        <v>6</v>
      </c>
      <c r="E316" s="4" t="s">
        <v>6</v>
      </c>
      <c r="F316" s="6" t="s">
        <v>6</v>
      </c>
    </row>
    <row r="317" spans="1:6" ht="15" x14ac:dyDescent="0.15">
      <c r="A317" s="3">
        <v>316</v>
      </c>
      <c r="B317" s="4" t="str">
        <f t="shared" si="7"/>
        <v>202505003</v>
      </c>
      <c r="C317" s="4" t="str">
        <f>"2025022307"</f>
        <v>2025022307</v>
      </c>
      <c r="D317" s="4" t="s">
        <v>6</v>
      </c>
      <c r="E317" s="4" t="s">
        <v>6</v>
      </c>
      <c r="F317" s="6" t="s">
        <v>6</v>
      </c>
    </row>
    <row r="318" spans="1:6" ht="15" x14ac:dyDescent="0.15">
      <c r="A318" s="3">
        <v>317</v>
      </c>
      <c r="B318" s="4" t="str">
        <f t="shared" si="7"/>
        <v>202505003</v>
      </c>
      <c r="C318" s="4" t="str">
        <f>"2025022312"</f>
        <v>2025022312</v>
      </c>
      <c r="D318" s="4" t="s">
        <v>6</v>
      </c>
      <c r="E318" s="4" t="s">
        <v>6</v>
      </c>
      <c r="F318" s="6" t="s">
        <v>6</v>
      </c>
    </row>
    <row r="319" spans="1:6" ht="15" x14ac:dyDescent="0.15">
      <c r="A319" s="3">
        <v>318</v>
      </c>
      <c r="B319" s="4" t="str">
        <f t="shared" si="7"/>
        <v>202505003</v>
      </c>
      <c r="C319" s="4" t="str">
        <f>"2025022313"</f>
        <v>2025022313</v>
      </c>
      <c r="D319" s="4" t="s">
        <v>6</v>
      </c>
      <c r="E319" s="4" t="s">
        <v>6</v>
      </c>
      <c r="F319" s="6" t="s">
        <v>6</v>
      </c>
    </row>
    <row r="320" spans="1:6" ht="15" x14ac:dyDescent="0.15">
      <c r="A320" s="3">
        <v>319</v>
      </c>
      <c r="B320" s="4" t="str">
        <f t="shared" si="7"/>
        <v>202505003</v>
      </c>
      <c r="C320" s="4" t="str">
        <f>"2025022314"</f>
        <v>2025022314</v>
      </c>
      <c r="D320" s="4" t="s">
        <v>6</v>
      </c>
      <c r="E320" s="4" t="s">
        <v>6</v>
      </c>
      <c r="F320" s="6" t="s">
        <v>6</v>
      </c>
    </row>
    <row r="321" spans="1:6" ht="15" x14ac:dyDescent="0.15">
      <c r="A321" s="3">
        <v>320</v>
      </c>
      <c r="B321" s="4" t="str">
        <f t="shared" si="7"/>
        <v>202505003</v>
      </c>
      <c r="C321" s="4" t="str">
        <f>"2025022316"</f>
        <v>2025022316</v>
      </c>
      <c r="D321" s="4" t="s">
        <v>6</v>
      </c>
      <c r="E321" s="4" t="s">
        <v>6</v>
      </c>
      <c r="F321" s="6" t="s">
        <v>6</v>
      </c>
    </row>
    <row r="322" spans="1:6" ht="15" x14ac:dyDescent="0.15">
      <c r="A322" s="3">
        <v>321</v>
      </c>
      <c r="B322" s="4" t="str">
        <f t="shared" si="7"/>
        <v>202505003</v>
      </c>
      <c r="C322" s="4" t="str">
        <f>"2025022320"</f>
        <v>2025022320</v>
      </c>
      <c r="D322" s="4" t="s">
        <v>6</v>
      </c>
      <c r="E322" s="4" t="s">
        <v>6</v>
      </c>
      <c r="F322" s="6" t="s">
        <v>6</v>
      </c>
    </row>
    <row r="323" spans="1:6" ht="15" x14ac:dyDescent="0.15">
      <c r="A323" s="3">
        <v>322</v>
      </c>
      <c r="B323" s="4" t="str">
        <f t="shared" si="7"/>
        <v>202505003</v>
      </c>
      <c r="C323" s="4" t="str">
        <f>"2025022327"</f>
        <v>2025022327</v>
      </c>
      <c r="D323" s="4" t="s">
        <v>6</v>
      </c>
      <c r="E323" s="4" t="s">
        <v>6</v>
      </c>
      <c r="F323" s="6" t="s">
        <v>6</v>
      </c>
    </row>
    <row r="324" spans="1:6" ht="15" x14ac:dyDescent="0.15">
      <c r="A324" s="3">
        <v>323</v>
      </c>
      <c r="B324" s="4" t="str">
        <f t="shared" si="7"/>
        <v>202505003</v>
      </c>
      <c r="C324" s="4" t="str">
        <f>"2025022328"</f>
        <v>2025022328</v>
      </c>
      <c r="D324" s="4" t="s">
        <v>6</v>
      </c>
      <c r="E324" s="4" t="s">
        <v>6</v>
      </c>
      <c r="F324" s="6" t="s">
        <v>6</v>
      </c>
    </row>
    <row r="325" spans="1:6" ht="15" x14ac:dyDescent="0.15">
      <c r="A325" s="3">
        <v>324</v>
      </c>
      <c r="B325" s="4" t="str">
        <f t="shared" si="7"/>
        <v>202505003</v>
      </c>
      <c r="C325" s="4" t="str">
        <f>"2025022330"</f>
        <v>2025022330</v>
      </c>
      <c r="D325" s="4" t="s">
        <v>6</v>
      </c>
      <c r="E325" s="4" t="s">
        <v>6</v>
      </c>
      <c r="F325" s="6" t="s">
        <v>6</v>
      </c>
    </row>
    <row r="326" spans="1:6" ht="15" x14ac:dyDescent="0.15">
      <c r="A326" s="3">
        <v>325</v>
      </c>
      <c r="B326" s="4" t="str">
        <f t="shared" si="7"/>
        <v>202505003</v>
      </c>
      <c r="C326" s="4" t="str">
        <f>"2025022401"</f>
        <v>2025022401</v>
      </c>
      <c r="D326" s="4" t="s">
        <v>6</v>
      </c>
      <c r="E326" s="4" t="s">
        <v>6</v>
      </c>
      <c r="F326" s="6" t="s">
        <v>6</v>
      </c>
    </row>
    <row r="327" spans="1:6" ht="15" x14ac:dyDescent="0.15">
      <c r="A327" s="3">
        <v>326</v>
      </c>
      <c r="B327" s="4" t="str">
        <f t="shared" si="7"/>
        <v>202505003</v>
      </c>
      <c r="C327" s="4" t="str">
        <f>"2025022405"</f>
        <v>2025022405</v>
      </c>
      <c r="D327" s="4" t="s">
        <v>6</v>
      </c>
      <c r="E327" s="4" t="s">
        <v>6</v>
      </c>
      <c r="F327" s="6" t="s">
        <v>6</v>
      </c>
    </row>
    <row r="328" spans="1:6" ht="15" x14ac:dyDescent="0.15">
      <c r="A328" s="3">
        <v>327</v>
      </c>
      <c r="B328" s="4" t="str">
        <f t="shared" si="7"/>
        <v>202505003</v>
      </c>
      <c r="C328" s="4" t="str">
        <f>"2025022410"</f>
        <v>2025022410</v>
      </c>
      <c r="D328" s="4" t="s">
        <v>6</v>
      </c>
      <c r="E328" s="4" t="s">
        <v>6</v>
      </c>
      <c r="F328" s="6" t="s">
        <v>6</v>
      </c>
    </row>
    <row r="329" spans="1:6" ht="15" x14ac:dyDescent="0.15">
      <c r="A329" s="3">
        <v>328</v>
      </c>
      <c r="B329" s="4" t="str">
        <f t="shared" si="7"/>
        <v>202505003</v>
      </c>
      <c r="C329" s="4" t="str">
        <f>"2025022411"</f>
        <v>2025022411</v>
      </c>
      <c r="D329" s="4" t="s">
        <v>6</v>
      </c>
      <c r="E329" s="4" t="s">
        <v>6</v>
      </c>
      <c r="F329" s="6" t="s">
        <v>6</v>
      </c>
    </row>
    <row r="330" spans="1:6" ht="15" x14ac:dyDescent="0.15">
      <c r="A330" s="3">
        <v>329</v>
      </c>
      <c r="B330" s="4" t="str">
        <f t="shared" si="7"/>
        <v>202505003</v>
      </c>
      <c r="C330" s="4" t="str">
        <f>"2025022416"</f>
        <v>2025022416</v>
      </c>
      <c r="D330" s="4" t="s">
        <v>6</v>
      </c>
      <c r="E330" s="4" t="s">
        <v>6</v>
      </c>
      <c r="F330" s="6" t="s">
        <v>6</v>
      </c>
    </row>
    <row r="331" spans="1:6" ht="15" x14ac:dyDescent="0.15">
      <c r="A331" s="3">
        <v>330</v>
      </c>
      <c r="B331" s="4" t="str">
        <f t="shared" si="7"/>
        <v>202505003</v>
      </c>
      <c r="C331" s="4" t="str">
        <f>"2025022419"</f>
        <v>2025022419</v>
      </c>
      <c r="D331" s="4" t="s">
        <v>6</v>
      </c>
      <c r="E331" s="4" t="s">
        <v>6</v>
      </c>
      <c r="F331" s="6" t="s">
        <v>6</v>
      </c>
    </row>
    <row r="332" spans="1:6" ht="15" x14ac:dyDescent="0.15">
      <c r="A332" s="3">
        <v>331</v>
      </c>
      <c r="B332" s="4" t="str">
        <f t="shared" si="7"/>
        <v>202505003</v>
      </c>
      <c r="C332" s="4" t="str">
        <f>"2025022422"</f>
        <v>2025022422</v>
      </c>
      <c r="D332" s="4" t="s">
        <v>6</v>
      </c>
      <c r="E332" s="4" t="s">
        <v>6</v>
      </c>
      <c r="F332" s="6" t="s">
        <v>6</v>
      </c>
    </row>
    <row r="333" spans="1:6" ht="15" x14ac:dyDescent="0.15">
      <c r="A333" s="3">
        <v>332</v>
      </c>
      <c r="B333" s="4" t="str">
        <f t="shared" si="7"/>
        <v>202505003</v>
      </c>
      <c r="C333" s="4" t="str">
        <f>"2025022423"</f>
        <v>2025022423</v>
      </c>
      <c r="D333" s="4" t="s">
        <v>6</v>
      </c>
      <c r="E333" s="4" t="s">
        <v>6</v>
      </c>
      <c r="F333" s="6" t="s">
        <v>6</v>
      </c>
    </row>
    <row r="334" spans="1:6" ht="15" x14ac:dyDescent="0.15">
      <c r="A334" s="3">
        <v>333</v>
      </c>
      <c r="B334" s="4" t="str">
        <f t="shared" si="7"/>
        <v>202505003</v>
      </c>
      <c r="C334" s="4" t="str">
        <f>"2025022424"</f>
        <v>2025022424</v>
      </c>
      <c r="D334" s="4" t="s">
        <v>6</v>
      </c>
      <c r="E334" s="4" t="s">
        <v>6</v>
      </c>
      <c r="F334" s="6" t="s">
        <v>6</v>
      </c>
    </row>
    <row r="335" spans="1:6" ht="15" x14ac:dyDescent="0.15">
      <c r="A335" s="3">
        <v>334</v>
      </c>
      <c r="B335" s="4" t="str">
        <f t="shared" si="7"/>
        <v>202505003</v>
      </c>
      <c r="C335" s="4" t="str">
        <f>"2025022425"</f>
        <v>2025022425</v>
      </c>
      <c r="D335" s="4" t="s">
        <v>6</v>
      </c>
      <c r="E335" s="4" t="s">
        <v>6</v>
      </c>
      <c r="F335" s="6" t="s">
        <v>6</v>
      </c>
    </row>
    <row r="336" spans="1:6" ht="15" x14ac:dyDescent="0.15">
      <c r="A336" s="3">
        <v>335</v>
      </c>
      <c r="B336" s="4" t="str">
        <f t="shared" si="7"/>
        <v>202505003</v>
      </c>
      <c r="C336" s="4" t="str">
        <f>"2025022427"</f>
        <v>2025022427</v>
      </c>
      <c r="D336" s="4" t="s">
        <v>6</v>
      </c>
      <c r="E336" s="4" t="s">
        <v>6</v>
      </c>
      <c r="F336" s="6" t="s">
        <v>6</v>
      </c>
    </row>
    <row r="337" spans="1:6" ht="15" x14ac:dyDescent="0.15">
      <c r="A337" s="3">
        <v>336</v>
      </c>
      <c r="B337" s="4" t="str">
        <f t="shared" si="7"/>
        <v>202505003</v>
      </c>
      <c r="C337" s="4" t="str">
        <f>"2025022430"</f>
        <v>2025022430</v>
      </c>
      <c r="D337" s="4" t="s">
        <v>6</v>
      </c>
      <c r="E337" s="4" t="s">
        <v>6</v>
      </c>
      <c r="F337" s="6" t="s">
        <v>6</v>
      </c>
    </row>
    <row r="338" spans="1:6" ht="15" x14ac:dyDescent="0.15">
      <c r="A338" s="3">
        <v>337</v>
      </c>
      <c r="B338" s="4" t="str">
        <f t="shared" si="7"/>
        <v>202505003</v>
      </c>
      <c r="C338" s="4" t="str">
        <f>"2025022506"</f>
        <v>2025022506</v>
      </c>
      <c r="D338" s="4" t="s">
        <v>6</v>
      </c>
      <c r="E338" s="4" t="s">
        <v>6</v>
      </c>
      <c r="F338" s="6" t="s">
        <v>6</v>
      </c>
    </row>
    <row r="339" spans="1:6" ht="15" x14ac:dyDescent="0.15">
      <c r="A339" s="3">
        <v>338</v>
      </c>
      <c r="B339" s="4" t="str">
        <f t="shared" si="7"/>
        <v>202505003</v>
      </c>
      <c r="C339" s="4" t="str">
        <f>"2025022507"</f>
        <v>2025022507</v>
      </c>
      <c r="D339" s="4" t="s">
        <v>6</v>
      </c>
      <c r="E339" s="4" t="s">
        <v>6</v>
      </c>
      <c r="F339" s="6" t="s">
        <v>6</v>
      </c>
    </row>
  </sheetData>
  <sheetProtection formatCells="0" formatColumns="0" formatRows="0" insertColumns="0" insertRows="0" insertHyperlinks="0" deleteColumns="0" deleteRows="0" sort="0" autoFilter="0" pivotTables="0"/>
  <autoFilter ref="B1:F339"/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无敌至尊宝齐天大圣</cp:lastModifiedBy>
  <dcterms:created xsi:type="dcterms:W3CDTF">2023-05-12T11:15:00Z</dcterms:created>
  <dcterms:modified xsi:type="dcterms:W3CDTF">2025-07-29T13:52:53Z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14BE0624963F40B38571D4C81994A3BA_12</vt:lpwstr>
  </property>
</Properties>
</file>